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31\庁舎共有\000901\!!!!!!! 各種照会\R7年度\260115公営企業に係る「経営比較分析表」の分析・公表について（依頼）\02回答\"/>
    </mc:Choice>
  </mc:AlternateContent>
  <workbookProtection workbookAlgorithmName="SHA-512" workbookHashValue="JfHQgbnM4c0hKVuvul9OSJFrOt+tCd87+K+woZzef8fUMSOT/HD1AZgYz8IIxXKS4Cq2+8WG0CR7MmZhdkFjfw==" workbookSaltValue="8wbS+eoOqCCpCDBgEmejP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<sst xmlns="http://schemas.openxmlformats.org/spreadsheetml/2006/main" count="228" uniqueCount="112">
  <si>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</si>
  <si>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</si>
  <si>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</si>
  <si>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</si>
  <si>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</si>
  <si>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</si>
  <si>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</si>
  <si>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</si>
  <si>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</si>
  <si>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</si>
  <si>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</si>
  <si>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</si>
  <si>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</si>
  <si>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</si>
  <si>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</si>
  <si>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</si>
  <si>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</si>
  <si>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</si>
  <si>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</si>
  <si>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</si>
  <si>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</si>
  <si>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</si>
  <si>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</si>
  <si>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</si>
  <si>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</si>
  <si>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</si>
  <si>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</si>
  <si>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</si>
  <si>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</si>
  <si>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</si>
  <si>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</si>
  <si>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</si>
  <si>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</si>
  <si>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</si>
  <si>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</si>
  <si>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</si>
  <si>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</si>
  <si>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</si>
  <si>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</si>
  <si>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</si>
  <si>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</si>
  <si>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</si>
  <si>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</si>
  <si>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</si>
  <si>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</si>
  <si>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</si>
  <si>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</si>
  <si>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</si>
  <si>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</si>
  <si>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</si>
  <si>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</si>
  <si>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</si>
  <si>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</si>
  <si>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</si>
  <si>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</si>
  <si>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</si>
  <si>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</si>
  <si>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</si>
  <si>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</si>
  <si>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</si>
  <si>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</si>
  <si>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</si>
  <si>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</si>
  <si>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</si>
  <si>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</si>
  <si>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</si>
  <si>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</si>
  <si>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</si>
  <si>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</si>
  <si>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</si>
  <si>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</si>
  <si>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</si>
  <si>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</si>
  <si>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</si>
  <si>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</si>
  <si>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</si>
  <si>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</si>
  <si>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</si>
  <si>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</si>
  <si>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</si>
  <si>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</si>
  <si>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</si>
  <si>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</si>
  <si>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</si>
  <si>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</si>
  <si>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</si>
  <si>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</si>
  <si>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</si>
  <si>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</si>
  <si>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</si>
  <si>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</si>
  <si>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</si>
  <si>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</si>
  <si>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</si>
  <si>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</si>
  <si>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</si>
  <si>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</si>
  <si>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</si>
  <si>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</si>
  <si>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</si>
  <si>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</si>
  <si>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</si>
  <si>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</si>
  <si>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</si>
  <si>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</si>
  <si>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</si>
  <si>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</si>
  <si>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</si>
  <si>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</si>
  <si>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　経常収支比率は100％を上回って推移しており、収支は比較的良好といえる。しかし、給水人口の減少により経常収益の大部分を占める給水収益の減少が顕著となっている。今後も費用の抑制に取り組み、適正な経営管理に努めていく必要がある。</t>
    </r>
    <r>
      <rPr>
        <sz val="11"/>
        <color rgb="FFFF0000"/>
        <rFont val="ＭＳ ゴシック"/>
        <family val="3"/>
        <charset val="128"/>
      </rPr>
      <t xml:space="preserve">
</t>
    </r>
    <r>
      <rPr>
        <sz val="11"/>
        <rFont val="ＭＳ ゴシック"/>
        <family val="3"/>
        <charset val="128"/>
      </rPr>
      <t>　流動比率については100％を上回って推移しており、流動資産の大半を現金預金が占めることから支払能力は十分確保できている。しかし、将来的な給水収益減や施設更新投資増に備えるため、実施事業を精査しながら適正管理に努めていく。
　企業債残高対給水収益比率は、令和元年度に浄水場更新事業により企業債8億円を借り入れたが、依然として類似団体平均値よりも低く推移している。
　料金回収率については100％を越えて推移しており、給水に係る費用が給水収益で十分に賄われている。
　給水原価については、類似団体とほぼ同額となっているものの年々増加傾向にある。適正価格を維持していくためにも、更なる費用削減と有収水量の確保に取り組んでいく。
　施設利用率は、類似団体と比較しても概ね高い水準で推移している。施設を有効に活用し、適切な施設規模を維持できているといえる。
　有収率は前年に改善したものの依然として減少傾向にあり、類似団体平均を下回っている。漏水等不明水量の原因を特定し、その対策を講じる必要がある。管路漏水調査を実施しており、その結果を基に漏水修理や老朽管更新等の漏水防止対策をし、有収率の改善に努めていく。</t>
    </r>
    <rPh sb="364" eb="366">
      <t>ドウガク</t>
    </rPh>
    <rPh sb="375" eb="377">
      <t>ネンネン</t>
    </rPh>
    <rPh sb="377" eb="379">
      <t>ゾウカ</t>
    </rPh>
    <rPh sb="379" eb="381">
      <t>ケイコウ</t>
    </rPh>
    <rPh sb="494" eb="496">
      <t>ゼンネン</t>
    </rPh>
    <rPh sb="497" eb="499">
      <t>カイゼン</t>
    </rPh>
    <rPh sb="504" eb="506">
      <t>イゼン</t>
    </rPh>
    <rPh sb="509" eb="511">
      <t>ゲンショウ</t>
    </rPh>
    <rPh sb="511" eb="513">
      <t>ケイコウ</t>
    </rPh>
    <rPh sb="560" eb="562">
      <t>カンロ</t>
    </rPh>
    <rPh sb="562" eb="564">
      <t>ロウスイ</t>
    </rPh>
    <rPh sb="564" eb="566">
      <t>チョウサ</t>
    </rPh>
    <rPh sb="567" eb="569">
      <t>ジッシ</t>
    </rPh>
    <rPh sb="581" eb="583">
      <t>ロウスイ</t>
    </rPh>
    <rPh sb="583" eb="585">
      <t>シュウリ</t>
    </rPh>
    <phoneticPr fontId="4"/>
  </si>
  <si>
    <t>　有形固定資産減価償却率について、類似団体平均値を下回っているものの法定耐用年数に近い資産が多い現状は変わらないことから施設更新の計画的な投資を実施していく。
　管路経年化率については、管路が次々と耐用年数を迎えているため上昇傾向にある。
　管路更新率は上昇傾向にあったものの、管路以外の更新も順次実施しているため更新ペースに波があることから、限られた財源の中で事業費の平準化を図り、計画的かつ効率的な更新に取り組む必要がある。
　有収率が減少傾向にある状況から鑑みるに、まずは濁り水や漏水事故が多発している管路を優先的に更新することで施設の維持管理に努め、水道水の安定供給に取り組んでいく。</t>
    <rPh sb="127" eb="129">
      <t>ジョウショウ</t>
    </rPh>
    <rPh sb="129" eb="131">
      <t>ケイコウ</t>
    </rPh>
    <rPh sb="139" eb="141">
      <t>カンロ</t>
    </rPh>
    <rPh sb="141" eb="143">
      <t>イガイ</t>
    </rPh>
    <rPh sb="144" eb="146">
      <t>コウシン</t>
    </rPh>
    <rPh sb="157" eb="159">
      <t>コウシン</t>
    </rPh>
    <rPh sb="163" eb="164">
      <t>ナミ</t>
    </rPh>
    <rPh sb="172" eb="173">
      <t>カギ</t>
    </rPh>
    <rPh sb="176" eb="178">
      <t>ザイゲン</t>
    </rPh>
    <rPh sb="179" eb="180">
      <t>ナカ</t>
    </rPh>
    <rPh sb="181" eb="183">
      <t>ジギョウ</t>
    </rPh>
    <rPh sb="183" eb="184">
      <t>ヒ</t>
    </rPh>
    <rPh sb="185" eb="188">
      <t>ヘイジュンカ</t>
    </rPh>
    <rPh sb="189" eb="190">
      <t>ハカ</t>
    </rPh>
    <rPh sb="192" eb="195">
      <t>ケイカクテキ</t>
    </rPh>
    <rPh sb="197" eb="200">
      <t>コウリツテキ</t>
    </rPh>
    <rPh sb="201" eb="203">
      <t>コウシン</t>
    </rPh>
    <rPh sb="204" eb="205">
      <t>ト</t>
    </rPh>
    <rPh sb="206" eb="207">
      <t>ク</t>
    </rPh>
    <rPh sb="208" eb="210">
      <t>ヒツヨウ</t>
    </rPh>
    <rPh sb="220" eb="222">
      <t>ゲンショウ</t>
    </rPh>
    <rPh sb="222" eb="224">
      <t>ケイコウ</t>
    </rPh>
    <phoneticPr fontId="4"/>
  </si>
  <si>
    <t xml:space="preserve">　経常収支比率が100％以上であり、累積欠損金もなく、料金回収率も100％を上回っていることから経営の健全性が保たれている。また、施設利用率は類似団体平均を上回っているものの有収率に減少傾向があるため、経営の効率性を高めるための対策が必要である。また、老朽化の状況指標から推測されるように、法定耐用年数を超えた管路割合が上昇しているにも関わらず管路更新率に波があることから、施設更新投資の増加を必要とする状況である。
　今後の事業運営の中で、老朽施設の更新や災害に強い水道など、ハード面の再構築が必要になってくるとともに、人口減社会による水需要の減少への対処が重要な課題として挙げられる。
　安全で安心な水の安定供給を実現するため、料金水準の見直しを含めた給水収益確保と、水需要に見合った施設更新投資により、適切な事業運営に取り組んでいく。
</t>
    <rPh sb="91" eb="93">
      <t>ゲンショウ</t>
    </rPh>
    <rPh sb="93" eb="95">
      <t>ケイコウ</t>
    </rPh>
    <rPh sb="178" eb="179">
      <t>ナミ</t>
    </rPh>
    <rPh sb="194" eb="19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</si>
</sst>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0.14000000000000001</c:v>
                </c:pt>
                <c:pt idx="2">
                  <c:v>0.45</c:v>
                </c:pt>
                <c:pt idx="3">
                  <c:v>0.57999999999999996</c:v>
                </c:pt>
                <c:pt idx="4">
                  <c:v>0.28999999999999998</c:v>
                </c:pt>
              </c:numCache>
            </c:numRef>
          </c:val>
          <c:extLst>
            <c:ext xmlns:c16="http://schemas.microsoft.com/office/drawing/2014/chart" uri="{C3380CC4-5D6E-409C-BE32-E72D297353CC}">
              <c16:uniqueId val="{00000000-DA48-43FA-BA4F-61D8BE6F276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A48-43FA-BA4F-61D8BE6F276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78.7</c:v>
                </c:pt>
                <c:pt idx="1">
                  <c:v>78.680000000000007</c:v>
                </c:pt>
                <c:pt idx="2">
                  <c:v>79.930000000000007</c:v>
                </c:pt>
                <c:pt idx="3">
                  <c:v>77.58</c:v>
                </c:pt>
                <c:pt idx="4">
                  <c:v>77.52</c:v>
                </c:pt>
              </c:numCache>
            </c:numRef>
          </c:val>
          <c:extLst>
            <c:ext xmlns:c16="http://schemas.microsoft.com/office/drawing/2014/chart" uri="{C3380CC4-5D6E-409C-BE32-E72D297353CC}">
              <c16:uniqueId val="{00000000-D9E4-4C84-9B33-DFA46E67ED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9E4-4C84-9B33-DFA46E67ED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81.459999999999994</c:v>
                </c:pt>
                <c:pt idx="1">
                  <c:v>80.41</c:v>
                </c:pt>
                <c:pt idx="2">
                  <c:v>78.260000000000005</c:v>
                </c:pt>
                <c:pt idx="3">
                  <c:v>79.319999999999993</c:v>
                </c:pt>
                <c:pt idx="4">
                  <c:v>79.069999999999993</c:v>
                </c:pt>
              </c:numCache>
            </c:numRef>
          </c:val>
          <c:extLst>
            <c:ext xmlns:c16="http://schemas.microsoft.com/office/drawing/2014/chart" uri="{C3380CC4-5D6E-409C-BE32-E72D297353CC}">
              <c16:uniqueId val="{00000000-85C6-480D-84EB-A3CB406F98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85C6-480D-84EB-A3CB406F98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121.78</c:v>
                </c:pt>
                <c:pt idx="1">
                  <c:v>117.97</c:v>
                </c:pt>
                <c:pt idx="2">
                  <c:v>119.91</c:v>
                </c:pt>
                <c:pt idx="3">
                  <c:v>114.63</c:v>
                </c:pt>
                <c:pt idx="4">
                  <c:v>112.95</c:v>
                </c:pt>
              </c:numCache>
            </c:numRef>
          </c:val>
          <c:extLst>
            <c:ext xmlns:c16="http://schemas.microsoft.com/office/drawing/2014/chart" uri="{C3380CC4-5D6E-409C-BE32-E72D297353CC}">
              <c16:uniqueId val="{00000000-D3FD-4BE6-B171-D55B6A75D1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D3FD-4BE6-B171-D55B6A75D1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43.73</c:v>
                </c:pt>
                <c:pt idx="1">
                  <c:v>45.95</c:v>
                </c:pt>
                <c:pt idx="2">
                  <c:v>47.78</c:v>
                </c:pt>
                <c:pt idx="3">
                  <c:v>49.36</c:v>
                </c:pt>
                <c:pt idx="4">
                  <c:v>51.01</c:v>
                </c:pt>
              </c:numCache>
            </c:numRef>
          </c:val>
          <c:extLst>
            <c:ext xmlns:c16="http://schemas.microsoft.com/office/drawing/2014/chart" uri="{C3380CC4-5D6E-409C-BE32-E72D297353CC}">
              <c16:uniqueId val="{00000000-4C81-45D5-82CC-E707001347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C81-45D5-82CC-E707001347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23.71</c:v>
                </c:pt>
                <c:pt idx="1">
                  <c:v>26.11</c:v>
                </c:pt>
                <c:pt idx="2">
                  <c:v>27.36</c:v>
                </c:pt>
                <c:pt idx="3">
                  <c:v>27.28</c:v>
                </c:pt>
                <c:pt idx="4">
                  <c:v>28.09</c:v>
                </c:pt>
              </c:numCache>
            </c:numRef>
          </c:val>
          <c:extLst>
            <c:ext xmlns:c16="http://schemas.microsoft.com/office/drawing/2014/chart" uri="{C3380CC4-5D6E-409C-BE32-E72D297353CC}">
              <c16:uniqueId val="{00000000-DF1D-45A9-BB66-FCDE91AFD7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F1D-45A9-BB66-FCDE91AFD7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8C-4A71-AA2E-744BFDBE78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A8C-4A71-AA2E-744BFDBE78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354.81</c:v>
                </c:pt>
                <c:pt idx="1">
                  <c:v>435.07</c:v>
                </c:pt>
                <c:pt idx="2">
                  <c:v>520.79</c:v>
                </c:pt>
                <c:pt idx="3">
                  <c:v>496.9</c:v>
                </c:pt>
                <c:pt idx="4">
                  <c:v>574.91</c:v>
                </c:pt>
              </c:numCache>
            </c:numRef>
          </c:val>
          <c:extLst>
            <c:ext xmlns:c16="http://schemas.microsoft.com/office/drawing/2014/chart" uri="{C3380CC4-5D6E-409C-BE32-E72D297353CC}">
              <c16:uniqueId val="{00000000-5DAC-426D-A45C-26EE1FD2F4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5DAC-426D-A45C-26EE1FD2F4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284.16000000000003</c:v>
                </c:pt>
                <c:pt idx="1">
                  <c:v>263.12</c:v>
                </c:pt>
                <c:pt idx="2">
                  <c:v>240.56</c:v>
                </c:pt>
                <c:pt idx="3">
                  <c:v>221.04</c:v>
                </c:pt>
                <c:pt idx="4">
                  <c:v>200.55</c:v>
                </c:pt>
              </c:numCache>
            </c:numRef>
          </c:val>
          <c:extLst>
            <c:ext xmlns:c16="http://schemas.microsoft.com/office/drawing/2014/chart" uri="{C3380CC4-5D6E-409C-BE32-E72D297353CC}">
              <c16:uniqueId val="{00000000-0762-415D-B161-62BB9A6E3D5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0762-415D-B161-62BB9A6E3D5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c:v>
                </c:pt>
                <c:pt idx="1">
                  <c:v>114.99</c:v>
                </c:pt>
                <c:pt idx="2">
                  <c:v>117.76</c:v>
                </c:pt>
                <c:pt idx="3">
                  <c:v>111.54</c:v>
                </c:pt>
                <c:pt idx="4">
                  <c:v>109.91</c:v>
                </c:pt>
              </c:numCache>
            </c:numRef>
          </c:val>
          <c:extLst>
            <c:ext xmlns:c16="http://schemas.microsoft.com/office/drawing/2014/chart" uri="{C3380CC4-5D6E-409C-BE32-E72D297353CC}">
              <c16:uniqueId val="{00000000-5384-46D4-840A-92855C98FA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5384-46D4-840A-92855C98FA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166.65</c:v>
                </c:pt>
                <c:pt idx="1">
                  <c:v>175.17</c:v>
                </c:pt>
                <c:pt idx="2">
                  <c:v>172.06</c:v>
                </c:pt>
                <c:pt idx="3">
                  <c:v>181.79</c:v>
                </c:pt>
                <c:pt idx="4">
                  <c:v>184.99</c:v>
                </c:pt>
              </c:numCache>
            </c:numRef>
          </c:val>
          <c:extLst>
            <c:ext xmlns:c16="http://schemas.microsoft.com/office/drawing/2014/chart" uri="{C3380CC4-5D6E-409C-BE32-E72D297353CC}">
              <c16:uniqueId val="{00000000-5DDC-44ED-ACDF-E17AD4817D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DDC-44ED-ACDF-E17AD4817D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3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大仙市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自治体職員</v>
      </c>
      <c r="AE8" s="69"/>
      <c r="AF8" s="69"/>
      <c r="AG8" s="69"/>
      <c r="AH8" s="69"/>
      <c r="AI8" s="69"/>
      <c r="AJ8" s="69"/>
      <c r="AK8" s="2"/>
      <c r="AL8" s="52">
        <f>データ!$R$6</f>
        <v>73794</v>
      </c>
      <c r="AM8" s="52"/>
      <c r="AN8" s="52"/>
      <c r="AO8" s="52"/>
      <c r="AP8" s="52"/>
      <c r="AQ8" s="52"/>
      <c r="AR8" s="52"/>
      <c r="AS8" s="52"/>
      <c r="AT8" s="49">
        <f>データ!$S$6</f>
        <v>866.79</v>
      </c>
      <c r="AU8" s="50"/>
      <c r="AV8" s="50"/>
      <c r="AW8" s="50"/>
      <c r="AX8" s="50"/>
      <c r="AY8" s="50"/>
      <c r="AZ8" s="50"/>
      <c r="BA8" s="50"/>
      <c r="BB8" s="39">
        <f>データ!$T$6</f>
        <v>85.13</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82.75</v>
      </c>
      <c r="J10" s="50"/>
      <c r="K10" s="50"/>
      <c r="L10" s="50"/>
      <c r="M10" s="50"/>
      <c r="N10" s="50"/>
      <c r="O10" s="51"/>
      <c r="P10" s="39">
        <f>データ!$P$6</f>
        <v>41.45</v>
      </c>
      <c r="Q10" s="39"/>
      <c r="R10" s="39"/>
      <c r="S10" s="39"/>
      <c r="T10" s="39"/>
      <c r="U10" s="39"/>
      <c r="V10" s="39"/>
      <c r="W10" s="52">
        <f>データ!$Q$6</f>
        <v>2930</v>
      </c>
      <c r="X10" s="52"/>
      <c r="Y10" s="52"/>
      <c r="Z10" s="52"/>
      <c r="AA10" s="52"/>
      <c r="AB10" s="52"/>
      <c r="AC10" s="52"/>
      <c r="AD10" s="2"/>
      <c r="AE10" s="2"/>
      <c r="AF10" s="2"/>
      <c r="AG10" s="2"/>
      <c r="AH10" s="2"/>
      <c r="AI10" s="2"/>
      <c r="AJ10" s="2"/>
      <c r="AK10" s="2"/>
      <c r="AL10" s="52">
        <f>データ!$U$6</f>
        <v>30345</v>
      </c>
      <c r="AM10" s="52"/>
      <c r="AN10" s="52"/>
      <c r="AO10" s="52"/>
      <c r="AP10" s="52"/>
      <c r="AQ10" s="52"/>
      <c r="AR10" s="52"/>
      <c r="AS10" s="52"/>
      <c r="AT10" s="49">
        <f>データ!$V$6</f>
        <v>49.97</v>
      </c>
      <c r="AU10" s="50"/>
      <c r="AV10" s="50"/>
      <c r="AW10" s="50"/>
      <c r="AX10" s="50"/>
      <c r="AY10" s="50"/>
      <c r="AZ10" s="50"/>
      <c r="BA10" s="50"/>
      <c r="BB10" s="39">
        <f>データ!$W$6</f>
        <v>607.26</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6"/>
      <c r="BM60" s="87"/>
      <c r="BN60" s="87"/>
      <c r="BO60" s="87"/>
      <c r="BP60" s="87"/>
      <c r="BQ60" s="87"/>
      <c r="BR60" s="87"/>
      <c r="BS60" s="87"/>
      <c r="BT60" s="87"/>
      <c r="BU60" s="87"/>
      <c r="BV60" s="87"/>
      <c r="BW60" s="87"/>
      <c r="BX60" s="87"/>
      <c r="BY60" s="87"/>
      <c r="BZ60" s="88"/>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e9tWn6ZyMXs+GndIzt9vArwS94ZnOOGIuuy75sls1+8gvSxWe4RY8vxsQFQTUU9v52rKHt+Gozm1lTwIdZE0w==" saltValue="vqCyVrjF/vD857cKksVa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52124</v>
      </c>
      <c r="D6" s="20">
        <f t="shared" si="3"/>
        <v>46</v>
      </c>
      <c r="E6" s="20">
        <f t="shared" si="3"/>
        <v>1</v>
      </c>
      <c r="F6" s="20">
        <f t="shared" si="3"/>
        <v>0</v>
      </c>
      <c r="G6" s="20">
        <f t="shared" si="3"/>
        <v>1</v>
      </c>
      <c r="H6" s="20" t="str">
        <f t="shared" si="3"/>
        <v>秋田県　大仙市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82.75</v>
      </c>
      <c r="P6" s="21">
        <f t="shared" si="3"/>
        <v>41.45</v>
      </c>
      <c r="Q6" s="21">
        <f t="shared" si="3"/>
        <v>2930</v>
      </c>
      <c r="R6" s="21">
        <f t="shared" si="3"/>
        <v>73794</v>
      </c>
      <c r="S6" s="21">
        <f t="shared" si="3"/>
        <v>866.79</v>
      </c>
      <c r="T6" s="21">
        <f t="shared" si="3"/>
        <v>85.13</v>
      </c>
      <c r="U6" s="21">
        <f t="shared" si="3"/>
        <v>30345</v>
      </c>
      <c r="V6" s="21">
        <f t="shared" si="3"/>
        <v>49.97</v>
      </c>
      <c r="W6" s="21">
        <f t="shared" si="3"/>
        <v>607.26</v>
      </c>
      <c r="X6" s="22">
        <f>IF(X7="",NA(),X7)</f>
        <v>121.78</v>
      </c>
      <c r="Y6" s="22">
        <f t="shared" ref="Y6:AG6" si="4">IF(Y7="",NA(),Y7)</f>
        <v>117.97</v>
      </c>
      <c r="Z6" s="22">
        <f t="shared" si="4"/>
        <v>119.91</v>
      </c>
      <c r="AA6" s="22">
        <f t="shared" si="4"/>
        <v>114.63</v>
      </c>
      <c r="AB6" s="22">
        <f t="shared" si="4"/>
        <v>112.95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354.81</v>
      </c>
      <c r="AU6" s="22">
        <f t="shared" ref="AU6:BC6" si="6">IF(AU7="",NA(),AU7)</f>
        <v>435.07</v>
      </c>
      <c r="AV6" s="22">
        <f t="shared" si="6"/>
        <v>520.79</v>
      </c>
      <c r="AW6" s="22">
        <f t="shared" si="6"/>
        <v>496.9</v>
      </c>
      <c r="AX6" s="22">
        <f t="shared" si="6"/>
        <v>574.91</v>
      </c>
      <c r="AY6" s="22">
        <f t="shared" si="6"/>
        <v>327.77</v>
      </c>
      <c r="AZ6" s="22">
        <f t="shared" si="6"/>
        <v>338.02</v>
      </c>
      <c r="BA6" s="22">
        <f t="shared" si="6"/>
        <v>345.94</v>
      </c>
      <c r="BB6" s="22">
        <f t="shared" si="6"/>
        <v>329.7</v>
      </c>
      <c r="BC6" s="22">
        <f t="shared" si="6"/>
        <v>319.99</v>
      </c>
      <c r="BD6" s="21" t="str">
        <f>IF(BD7="","",IF(BD7="-","【-】","【"&amp;SUBSTITUTE(TEXT(BD7,"#,##0.00"),"-","△")&amp;"】"))</f>
        <v>【239.69】</v>
      </c>
      <c r="BE6" s="22">
        <f>IF(BE7="",NA(),BE7)</f>
        <v>284.16000000000003</v>
      </c>
      <c r="BF6" s="22">
        <f t="shared" ref="BF6:BN6" si="7">IF(BF7="",NA(),BF7)</f>
        <v>263.12</v>
      </c>
      <c r="BG6" s="22">
        <f t="shared" si="7"/>
        <v>240.56</v>
      </c>
      <c r="BH6" s="22">
        <f t="shared" si="7"/>
        <v>221.04</v>
      </c>
      <c r="BI6" s="22">
        <f t="shared" si="7"/>
        <v>200.55</v>
      </c>
      <c r="BJ6" s="22">
        <f t="shared" si="7"/>
        <v>397.1</v>
      </c>
      <c r="BK6" s="22">
        <f t="shared" si="7"/>
        <v>379.91</v>
      </c>
      <c r="BL6" s="22">
        <f t="shared" si="7"/>
        <v>386.61</v>
      </c>
      <c r="BM6" s="22">
        <f t="shared" si="7"/>
        <v>381.56</v>
      </c>
      <c r="BN6" s="22">
        <f t="shared" si="7"/>
        <v>365.55</v>
      </c>
      <c r="BO6" s="21" t="str">
        <f>IF(BO7="","",IF(BO7="-","【-】","【"&amp;SUBSTITUTE(TEXT(BO7,"#,##0.00"),"-","△")&amp;"】"))</f>
        <v>【264.86】</v>
      </c>
      <c r="BP6" s="22">
        <f>IF(BP7="",NA(),BP7)</f>
        <v>120.5</v>
      </c>
      <c r="BQ6" s="22">
        <f t="shared" ref="BQ6:BY6" si="8">IF(BQ7="",NA(),BQ7)</f>
        <v>114.99</v>
      </c>
      <c r="BR6" s="22">
        <f t="shared" si="8"/>
        <v>117.76</v>
      </c>
      <c r="BS6" s="22">
        <f t="shared" si="8"/>
        <v>111.54</v>
      </c>
      <c r="BT6" s="22">
        <f t="shared" si="8"/>
        <v>109.91</v>
      </c>
      <c r="BU6" s="22">
        <f t="shared" si="8"/>
        <v>95.79</v>
      </c>
      <c r="BV6" s="22">
        <f t="shared" si="8"/>
        <v>98.3</v>
      </c>
      <c r="BW6" s="22">
        <f t="shared" si="8"/>
        <v>93.82</v>
      </c>
      <c r="BX6" s="22">
        <f t="shared" si="8"/>
        <v>95.04</v>
      </c>
      <c r="BY6" s="22">
        <f t="shared" si="8"/>
        <v>95.42</v>
      </c>
      <c r="BZ6" s="21" t="str">
        <f>IF(BZ7="","",IF(BZ7="-","【-】","【"&amp;SUBSTITUTE(TEXT(BZ7,"#,##0.00"),"-","△")&amp;"】"))</f>
        <v>【97.59】</v>
      </c>
      <c r="CA6" s="22">
        <f>IF(CA7="",NA(),CA7)</f>
        <v>166.65</v>
      </c>
      <c r="CB6" s="22">
        <f t="shared" ref="CB6:CJ6" si="9">IF(CB7="",NA(),CB7)</f>
        <v>175.17</v>
      </c>
      <c r="CC6" s="22">
        <f t="shared" si="9"/>
        <v>172.06</v>
      </c>
      <c r="CD6" s="22">
        <f t="shared" si="9"/>
        <v>181.79</v>
      </c>
      <c r="CE6" s="22">
        <f t="shared" si="9"/>
        <v>184.99</v>
      </c>
      <c r="CF6" s="22">
        <f t="shared" si="9"/>
        <v>171.13</v>
      </c>
      <c r="CG6" s="22">
        <f t="shared" si="9"/>
        <v>173.7</v>
      </c>
      <c r="CH6" s="22">
        <f t="shared" si="9"/>
        <v>178.94</v>
      </c>
      <c r="CI6" s="22">
        <f t="shared" si="9"/>
        <v>180.19</v>
      </c>
      <c r="CJ6" s="22">
        <f t="shared" si="9"/>
        <v>184.25</v>
      </c>
      <c r="CK6" s="21" t="str">
        <f>IF(CK7="","",IF(CK7="-","【-】","【"&amp;SUBSTITUTE(TEXT(CK7,"#,##0.00"),"-","△")&amp;"】"))</f>
        <v>【181.66】</v>
      </c>
      <c r="CL6" s="22">
        <f>IF(CL7="",NA(),CL7)</f>
        <v>78.7</v>
      </c>
      <c r="CM6" s="22">
        <f t="shared" ref="CM6:CU6" si="10">IF(CM7="",NA(),CM7)</f>
        <v>78.680000000000007</v>
      </c>
      <c r="CN6" s="22">
        <f t="shared" si="10"/>
        <v>79.930000000000007</v>
      </c>
      <c r="CO6" s="22">
        <f t="shared" si="10"/>
        <v>77.58</v>
      </c>
      <c r="CP6" s="22">
        <f t="shared" si="10"/>
        <v>77.52</v>
      </c>
      <c r="CQ6" s="22">
        <f t="shared" si="10"/>
        <v>60.12</v>
      </c>
      <c r="CR6" s="22">
        <f t="shared" si="10"/>
        <v>60.34</v>
      </c>
      <c r="CS6" s="22">
        <f t="shared" si="10"/>
        <v>59.54</v>
      </c>
      <c r="CT6" s="22">
        <f t="shared" si="10"/>
        <v>59.26</v>
      </c>
      <c r="CU6" s="22">
        <f t="shared" si="10"/>
        <v>60.44</v>
      </c>
      <c r="CV6" s="21" t="str">
        <f>IF(CV7="","",IF(CV7="-","【-】","【"&amp;SUBSTITUTE(TEXT(CV7,"#,##0.00"),"-","△")&amp;"】"))</f>
        <v>【60.21】</v>
      </c>
      <c r="CW6" s="22">
        <f>IF(CW7="",NA(),CW7)</f>
        <v>81.459999999999994</v>
      </c>
      <c r="CX6" s="22">
        <f t="shared" ref="CX6:DF6" si="11">IF(CX7="",NA(),CX7)</f>
        <v>80.41</v>
      </c>
      <c r="CY6" s="22">
        <f t="shared" si="11"/>
        <v>78.260000000000005</v>
      </c>
      <c r="CZ6" s="22">
        <f t="shared" si="11"/>
        <v>79.319999999999993</v>
      </c>
      <c r="DA6" s="22">
        <f t="shared" si="11"/>
        <v>79.069999999999993</v>
      </c>
      <c r="DB6" s="22">
        <f t="shared" si="11"/>
        <v>84.24</v>
      </c>
      <c r="DC6" s="22">
        <f t="shared" si="11"/>
        <v>84.19</v>
      </c>
      <c r="DD6" s="22">
        <f t="shared" si="11"/>
        <v>83.93</v>
      </c>
      <c r="DE6" s="22">
        <f t="shared" si="11"/>
        <v>83.84</v>
      </c>
      <c r="DF6" s="22">
        <f t="shared" si="11"/>
        <v>83.39</v>
      </c>
      <c r="DG6" s="21" t="str">
        <f>IF(DG7="","",IF(DG7="-","【-】","【"&amp;SUBSTITUTE(TEXT(DG7,"#,##0.00"),"-","△")&amp;"】"))</f>
        <v>【89.21】</v>
      </c>
      <c r="DH6" s="22">
        <f>IF(DH7="",NA(),DH7)</f>
        <v>43.73</v>
      </c>
      <c r="DI6" s="22">
        <f t="shared" ref="DI6:DQ6" si="12">IF(DI7="",NA(),DI7)</f>
        <v>45.95</v>
      </c>
      <c r="DJ6" s="22">
        <f t="shared" si="12"/>
        <v>47.78</v>
      </c>
      <c r="DK6" s="22">
        <f t="shared" si="12"/>
        <v>49.36</v>
      </c>
      <c r="DL6" s="22">
        <f t="shared" si="12"/>
        <v>51.01</v>
      </c>
      <c r="DM6" s="22">
        <f t="shared" si="12"/>
        <v>48.83</v>
      </c>
      <c r="DN6" s="22">
        <f t="shared" si="12"/>
        <v>49.96</v>
      </c>
      <c r="DO6" s="22">
        <f t="shared" si="12"/>
        <v>50.82</v>
      </c>
      <c r="DP6" s="22">
        <f t="shared" si="12"/>
        <v>51.82</v>
      </c>
      <c r="DQ6" s="22">
        <f t="shared" si="12"/>
        <v>52.53</v>
      </c>
      <c r="DR6" s="21" t="str">
        <f>IF(DR7="","",IF(DR7="-","【-】","【"&amp;SUBSTITUTE(TEXT(DR7,"#,##0.00"),"-","△")&amp;"】"))</f>
        <v>【52.41】</v>
      </c>
      <c r="DS6" s="22">
        <f>IF(DS7="",NA(),DS7)</f>
        <v>23.71</v>
      </c>
      <c r="DT6" s="22">
        <f t="shared" ref="DT6:EB6" si="13">IF(DT7="",NA(),DT7)</f>
        <v>26.11</v>
      </c>
      <c r="DU6" s="22">
        <f t="shared" si="13"/>
        <v>27.36</v>
      </c>
      <c r="DV6" s="22">
        <f t="shared" si="13"/>
        <v>27.28</v>
      </c>
      <c r="DW6" s="22">
        <f t="shared" si="13"/>
        <v>28.09</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2">
        <f t="shared" ref="EE6:EM6" si="14">IF(EE7="",NA(),EE7)</f>
        <v>0.14000000000000001</v>
      </c>
      <c r="EF6" s="22">
        <f t="shared" si="14"/>
        <v>0.45</v>
      </c>
      <c r="EG6" s="22">
        <f t="shared" si="14"/>
        <v>0.57999999999999996</v>
      </c>
      <c r="EH6" s="22">
        <f t="shared" si="14"/>
        <v>0.28999999999999998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52124</v>
      </c>
      <c r="D7" s="24">
        <v>46</v>
      </c>
      <c r="E7" s="24">
        <v>1</v>
      </c>
      <c r="F7" s="24">
        <v>0</v>
      </c>
      <c r="G7" s="24">
        <v>1</v>
      </c>
      <c r="H7" s="24" t="s">
        <v>93</v>
      </c>
      <c r="I7" s="24" t="s">
        <v>94</v>
      </c>
      <c r="J7" s="24" t="s">
        <v>95</v>
      </c>
      <c r="K7" s="24" t="s">
        <v>96</v>
      </c>
      <c r="L7" s="24" t="s">
        <v>97</v>
      </c>
      <c r="M7" s="24" t="s">
        <v>98</v>
      </c>
      <c r="N7" s="25" t="s">
        <v>99</v>
      </c>
      <c r="O7" s="25">
        <v>82.75</v>
      </c>
      <c r="P7" s="25">
        <v>41.45</v>
      </c>
      <c r="Q7" s="25">
        <v>2930</v>
      </c>
      <c r="R7" s="25">
        <v>73794</v>
      </c>
      <c r="S7" s="25">
        <v>866.79</v>
      </c>
      <c r="T7" s="25">
        <v>85.13</v>
      </c>
      <c r="U7" s="25">
        <v>30345</v>
      </c>
      <c r="V7" s="25">
        <v>49.97</v>
      </c>
      <c r="W7" s="25">
        <v>607.26</v>
      </c>
      <c r="X7" s="25">
        <v>121.78</v>
      </c>
      <c r="Y7" s="25">
        <v>117.97</v>
      </c>
      <c r="Z7" s="25">
        <v>119.91</v>
      </c>
      <c r="AA7" s="25">
        <v>114.63</v>
      </c>
      <c r="AB7" s="25">
        <v>112.95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354.81</v>
      </c>
      <c r="AU7" s="25">
        <v>435.07</v>
      </c>
      <c r="AV7" s="25">
        <v>520.79</v>
      </c>
      <c r="AW7" s="25">
        <v>496.9</v>
      </c>
      <c r="AX7" s="25">
        <v>574.91</v>
      </c>
      <c r="AY7" s="25">
        <v>327.77</v>
      </c>
      <c r="AZ7" s="25">
        <v>338.02</v>
      </c>
      <c r="BA7" s="25">
        <v>345.94</v>
      </c>
      <c r="BB7" s="25">
        <v>329.7</v>
      </c>
      <c r="BC7" s="25">
        <v>319.99</v>
      </c>
      <c r="BD7" s="25">
        <v>239.69</v>
      </c>
      <c r="BE7" s="25">
        <v>284.16000000000003</v>
      </c>
      <c r="BF7" s="25">
        <v>263.12</v>
      </c>
      <c r="BG7" s="25">
        <v>240.56</v>
      </c>
      <c r="BH7" s="25">
        <v>221.04</v>
      </c>
      <c r="BI7" s="25">
        <v>200.55</v>
      </c>
      <c r="BJ7" s="25">
        <v>397.1</v>
      </c>
      <c r="BK7" s="25">
        <v>379.91</v>
      </c>
      <c r="BL7" s="25">
        <v>386.61</v>
      </c>
      <c r="BM7" s="25">
        <v>381.56</v>
      </c>
      <c r="BN7" s="25">
        <v>365.55</v>
      </c>
      <c r="BO7" s="25">
        <v>264.86</v>
      </c>
      <c r="BP7" s="25">
        <v>120.5</v>
      </c>
      <c r="BQ7" s="25">
        <v>114.99</v>
      </c>
      <c r="BR7" s="25">
        <v>117.76</v>
      </c>
      <c r="BS7" s="25">
        <v>111.54</v>
      </c>
      <c r="BT7" s="25">
        <v>109.91</v>
      </c>
      <c r="BU7" s="25">
        <v>95.79</v>
      </c>
      <c r="BV7" s="25">
        <v>98.3</v>
      </c>
      <c r="BW7" s="25">
        <v>93.82</v>
      </c>
      <c r="BX7" s="25">
        <v>95.04</v>
      </c>
      <c r="BY7" s="25">
        <v>95.42</v>
      </c>
      <c r="BZ7" s="25">
        <v>97.59</v>
      </c>
      <c r="CA7" s="25">
        <v>166.65</v>
      </c>
      <c r="CB7" s="25">
        <v>175.17</v>
      </c>
      <c r="CC7" s="25">
        <v>172.06</v>
      </c>
      <c r="CD7" s="25">
        <v>181.79</v>
      </c>
      <c r="CE7" s="25">
        <v>184.99</v>
      </c>
      <c r="CF7" s="25">
        <v>171.13</v>
      </c>
      <c r="CG7" s="25">
        <v>173.7</v>
      </c>
      <c r="CH7" s="25">
        <v>178.94</v>
      </c>
      <c r="CI7" s="25">
        <v>180.19</v>
      </c>
      <c r="CJ7" s="25">
        <v>184.25</v>
      </c>
      <c r="CK7" s="25">
        <v>181.66</v>
      </c>
      <c r="CL7" s="25">
        <v>78.7</v>
      </c>
      <c r="CM7" s="25">
        <v>78.680000000000007</v>
      </c>
      <c r="CN7" s="25">
        <v>79.930000000000007</v>
      </c>
      <c r="CO7" s="25">
        <v>77.58</v>
      </c>
      <c r="CP7" s="25">
        <v>77.52</v>
      </c>
      <c r="CQ7" s="25">
        <v>60.12</v>
      </c>
      <c r="CR7" s="25">
        <v>60.34</v>
      </c>
      <c r="CS7" s="25">
        <v>59.54</v>
      </c>
      <c r="CT7" s="25">
        <v>59.26</v>
      </c>
      <c r="CU7" s="25">
        <v>60.44</v>
      </c>
      <c r="CV7" s="25">
        <v>60.21</v>
      </c>
      <c r="CW7" s="25">
        <v>81.459999999999994</v>
      </c>
      <c r="CX7" s="25">
        <v>80.41</v>
      </c>
      <c r="CY7" s="25">
        <v>78.260000000000005</v>
      </c>
      <c r="CZ7" s="25">
        <v>79.319999999999993</v>
      </c>
      <c r="DA7" s="25">
        <v>79.069999999999993</v>
      </c>
      <c r="DB7" s="25">
        <v>84.24</v>
      </c>
      <c r="DC7" s="25">
        <v>84.19</v>
      </c>
      <c r="DD7" s="25">
        <v>83.93</v>
      </c>
      <c r="DE7" s="25">
        <v>83.84</v>
      </c>
      <c r="DF7" s="25">
        <v>83.39</v>
      </c>
      <c r="DG7" s="25">
        <v>89.21</v>
      </c>
      <c r="DH7" s="25">
        <v>43.73</v>
      </c>
      <c r="DI7" s="25">
        <v>45.95</v>
      </c>
      <c r="DJ7" s="25">
        <v>47.78</v>
      </c>
      <c r="DK7" s="25">
        <v>49.36</v>
      </c>
      <c r="DL7" s="25">
        <v>51.01</v>
      </c>
      <c r="DM7" s="25">
        <v>48.83</v>
      </c>
      <c r="DN7" s="25">
        <v>49.96</v>
      </c>
      <c r="DO7" s="25">
        <v>50.82</v>
      </c>
      <c r="DP7" s="25">
        <v>51.82</v>
      </c>
      <c r="DQ7" s="25">
        <v>52.53</v>
      </c>
      <c r="DR7" s="25">
        <v>52.41</v>
      </c>
      <c r="DS7" s="25">
        <v>23.71</v>
      </c>
      <c r="DT7" s="25">
        <v>26.11</v>
      </c>
      <c r="DU7" s="25">
        <v>27.36</v>
      </c>
      <c r="DV7" s="25">
        <v>27.28</v>
      </c>
      <c r="DW7" s="25">
        <v>28.09</v>
      </c>
      <c r="DX7" s="25">
        <v>18.18</v>
      </c>
      <c r="DY7" s="25">
        <v>19.32</v>
      </c>
      <c r="DZ7" s="25">
        <v>21.16</v>
      </c>
      <c r="EA7" s="25">
        <v>22.72</v>
      </c>
      <c r="EB7" s="25">
        <v>24.16</v>
      </c>
      <c r="EC7" s="25">
        <v>26.78</v>
      </c>
      <c r="ED7" s="25">
        <v>0</v>
      </c>
      <c r="EE7" s="25">
        <v>0.14000000000000001</v>
      </c>
      <c r="EF7" s="25">
        <v>0.45</v>
      </c>
      <c r="EG7" s="25">
        <v>0.57999999999999996</v>
      </c>
      <c r="EH7" s="25">
        <v>0.28999999999999998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DS-PCE03020</cp:lastModifiedBy>
  <dcterms:created xsi:type="dcterms:W3CDTF">2025-12-12T09:11:43Z</dcterms:created>
  <dcterms:modified xsi:type="dcterms:W3CDTF">2026-01-16T00:21:51Z</dcterms:modified>
  <cp:category/>
</cp:coreProperties>
</file>