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54.6.31\ds_i002\経営比較分析\R080115_【依頼】公営企業に係る「経営比較分析表」の分析・公表について（依頼：1_28〆切）\"/>
    </mc:Choice>
  </mc:AlternateContent>
  <workbookProtection workbookAlgorithmName="SHA-512" workbookHashValue="Bf9uZOjLLc5Kq4uVnZP3GXYfd5RkJwmwAE/LMoFgMdqu8muDL07lszpCKda+dP0hF66x3bLOtOyXgMGJb6hpqg==" workbookSaltValue="f/yzpwjSTtCw3sL1VC1hjA==" workbookSpinCount="100000" lockStructure="1"/>
  <bookViews>
    <workbookView xWindow="0" yWindow="0" windowWidth="23040" windowHeight="921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AD10" i="4" s="1"/>
  <c r="Q6" i="5"/>
  <c r="W10" i="4" s="1"/>
  <c r="P6" i="5"/>
  <c r="P10" i="4" s="1"/>
  <c r="O6" i="5"/>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K85" i="4"/>
  <c r="J85" i="4"/>
  <c r="I85" i="4"/>
  <c r="G85" i="4"/>
  <c r="F85" i="4"/>
  <c r="E85" i="4"/>
  <c r="AT10" i="4"/>
  <c r="AL10" i="4"/>
  <c r="I10" i="4"/>
  <c r="AL8" i="4"/>
  <c r="P8" i="4"/>
  <c r="I8" i="4"/>
</calcChain>
</file>

<file path=xl/sharedStrings.xml><?xml version="1.0" encoding="utf-8"?>
<sst xmlns="http://schemas.openxmlformats.org/spreadsheetml/2006/main" count="231" uniqueCount="115">
  <si>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</si>
  <si>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</si>
  <si>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</si>
  <si>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</si>
  <si>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</si>
  <si>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</si>
  <si>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</si>
  <si>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</si>
  <si>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</si>
  <si>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</si>
  <si>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</si>
  <si>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</si>
  <si>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</si>
  <si>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</si>
  <si>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</si>
  <si>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</si>
  <si>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</si>
  <si>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</si>
  <si>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</si>
  <si>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</si>
  <si>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</si>
  <si>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</si>
  <si>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</si>
  <si>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</si>
  <si>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</si>
  <si>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</si>
  <si>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</si>
  <si>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</si>
  <si>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</si>
  <si>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</si>
  <si>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</si>
  <si>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</si>
  <si>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</si>
  <si>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</si>
  <si>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</si>
  <si>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</si>
  <si>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</si>
  <si>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</si>
  <si>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</si>
  <si>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</si>
  <si>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</si>
  <si>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</si>
  <si>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</si>
  <si>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</si>
  <si>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</si>
  <si>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</si>
  <si>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</si>
  <si>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</si>
  <si>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</si>
  <si>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</si>
  <si>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</si>
  <si>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</si>
  <si>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</si>
  <si>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</si>
  <si>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</si>
  <si>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</si>
  <si>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</si>
  <si>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</si>
  <si>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</si>
  <si>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</si>
  <si>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</si>
  <si>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</si>
  <si>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</si>
  <si>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</si>
  <si>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</si>
  <si>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</si>
  <si>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</si>
  <si>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</si>
  <si>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</si>
  <si>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</si>
  <si>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</si>
  <si>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</si>
  <si>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</si>
  <si>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</si>
  <si>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</si>
  <si>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</si>
  <si>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</si>
  <si>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</si>
  <si>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</si>
  <si>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</si>
  <si>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</si>
  <si>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</si>
  <si>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</si>
  <si>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</si>
  <si>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</si>
  <si>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</si>
  <si>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</si>
  <si>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</si>
  <si>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</si>
  <si>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</si>
  <si>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</si>
  <si>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</si>
  <si>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</si>
  <si>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</si>
  <si>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</si>
  <si>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</si>
  <si>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秋田県　大仙市</t>
  </si>
  <si>
    <t>法適用</t>
  </si>
  <si>
    <t>下水道事業</t>
  </si>
  <si>
    <t>農業集落排水</t>
  </si>
  <si>
    <t>F1</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</si>
  <si>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</si>
  <si>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</si>
  <si>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</si>
  <si>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</si>
  <si>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</si>
  <si>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</si>
  <si>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</si>
  <si>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</si>
  <si>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</si>
  <si>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</si>
  <si>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</si>
  <si>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①有形固定資産減価償却率は類似団体平均値を下回っている。将来的な人口減少等を見据えた適切規模の施設更新投資を計画していく。
②管渠老朽化率について、法定耐用年数を経過した管渠はない。将来的な管渠の更新時期を見据え、設備の回復・予防保全のための修繕や事業費の平準化を図り、計画的かつ効率的な維持修繕・改築更新に取り組む。
③管渠改善率は0%であり、管渠老朽化率の推移を見据えながら計画的な更新を実施していく。</t>
    <rPh sb="44" eb="46">
      <t>キボ</t>
    </rPh>
    <rPh sb="49" eb="51">
      <t>コウシン</t>
    </rPh>
    <phoneticPr fontId="4"/>
  </si>
  <si>
    <t>　経常収支比率が100%を超え、単年度の収支は黒字となっているが、収入は一般会計からの繰入金に依存している状態である。汚水処理に係る費用を下水道使用料による収入だけでは賄えていないため、接続率の向上及び維持管理費の削減といった経営改善に取り組み、累積欠損金の解消に努める。
　人口減少による使用料収入の減少が見込まれる一方、施設の老朽化による維持管理費の増加が予想されるなかで、施設の更新を進める必要があることから、施設の統廃合や公共下水道への接続、また改築更新を計画的に進め、事業運営の効率化を図る必要がある。</t>
    <rPh sb="33" eb="35">
      <t>シュウニュウ</t>
    </rPh>
    <rPh sb="118" eb="119">
      <t>ト</t>
    </rPh>
    <rPh sb="120" eb="121">
      <t>ク</t>
    </rPh>
    <rPh sb="123" eb="125">
      <t>ルイセキ</t>
    </rPh>
    <rPh sb="125" eb="127">
      <t>ケッソン</t>
    </rPh>
    <rPh sb="127" eb="128">
      <t>キン</t>
    </rPh>
    <rPh sb="129" eb="131">
      <t>カイショウ</t>
    </rPh>
    <rPh sb="132" eb="133">
      <t>ツト</t>
    </rPh>
    <rPh sb="215" eb="217">
      <t>コウキョウ</t>
    </rPh>
    <rPh sb="217" eb="220">
      <t>ゲスイドウ</t>
    </rPh>
    <rPh sb="222" eb="224">
      <t>セツゾク</t>
    </rPh>
    <rPh sb="234" eb="235">
      <t>テキ</t>
    </rPh>
    <rPh sb="236" eb="237">
      <t>スス</t>
    </rPh>
    <phoneticPr fontId="4"/>
  </si>
  <si>
    <t>①経常収支比率は100%を上回って推移しているが、経常収益の約４割を一般会計繰入金に依存している状況である。
②累積欠損金比率は類似団体平均値をR6は下回った。当年度純利益をもって欠損金を埋めており、数年での欠損金の解消が見込まれる。
③流動比率は僅かながら増加傾向にあるが、依然として100%を大きく下回っており、全国平均や類似団体と比較しても低い数値となっている。法適化してからの期間が短く内部留保資金の少ないことも大きく影響している。今後も適切に資金を確保するよう実施事業を精査しながら適正管理に努めていく必要がある。
④企業債残高対事業規模比率は類似団体平均値を大きく上回っているが僅かながら減少傾向にある。投資的経費の財源を企業債に依存せざるを得ない状況であるが、企業債現在高は減少してきている。
⑤経費回収率は増加傾向にあり、類似団体平均値を上回っている。施設設備の経年劣化により修繕費が増加傾向にあるが、処理区域内人口は減少しているため維持管理費の削減に向けて、処理場の集約化を適宜検討していく必要がある。
⑥汚水処理原価はR5年度以降は減少傾向にあり、類似団体平均値を下回っている。今後は処理区域内人口の減少による有収水量の減少が見込まれる。
⑦施設利用率は類似団体平均値を下回っており、減少傾向にある。将来の汚水処理人口減少を踏まえ、適切な規模の施設維持を検討していく。
⑧水洗化率は類似団体平均値を下回っており、横ばいの状態が続いている。使用料収入の増加を図るため、下水道接続促進補助金制度の利用促進に取り組んでいる。</t>
    <rPh sb="75" eb="77">
      <t>シタマワ</t>
    </rPh>
    <rPh sb="100" eb="102">
      <t>スウネン</t>
    </rPh>
    <rPh sb="256" eb="258">
      <t>ヒツヨウ</t>
    </rPh>
    <rPh sb="285" eb="286">
      <t>オオ</t>
    </rPh>
    <rPh sb="288" eb="290">
      <t>ウワマワ</t>
    </rPh>
    <rPh sb="295" eb="296">
      <t>ワズ</t>
    </rPh>
    <rPh sb="361" eb="363">
      <t>ゾウカ</t>
    </rPh>
    <rPh sb="369" eb="371">
      <t>ルイジ</t>
    </rPh>
    <rPh sb="371" eb="373">
      <t>ダンタイ</t>
    </rPh>
    <rPh sb="377" eb="379">
      <t>ウワマワ</t>
    </rPh>
    <rPh sb="384" eb="386">
      <t>シセツ</t>
    </rPh>
    <rPh sb="386" eb="388">
      <t>セツビ</t>
    </rPh>
    <rPh sb="389" eb="391">
      <t>ケイネン</t>
    </rPh>
    <rPh sb="391" eb="393">
      <t>レッカ</t>
    </rPh>
    <rPh sb="396" eb="399">
      <t>シュウゼンヒ</t>
    </rPh>
    <rPh sb="400" eb="402">
      <t>ゾウカ</t>
    </rPh>
    <rPh sb="402" eb="404">
      <t>ケイコウ</t>
    </rPh>
    <rPh sb="425" eb="427">
      <t>イジ</t>
    </rPh>
    <rPh sb="427" eb="430">
      <t>カンリヒ</t>
    </rPh>
    <rPh sb="431" eb="433">
      <t>サクゲン</t>
    </rPh>
    <rPh sb="434" eb="435">
      <t>ム</t>
    </rPh>
    <rPh sb="438" eb="441">
      <t>ショリジョウ</t>
    </rPh>
    <rPh sb="442" eb="445">
      <t>シュウヤクカ</t>
    </rPh>
    <rPh sb="446" eb="448">
      <t>テキギ</t>
    </rPh>
    <rPh sb="448" eb="450">
      <t>ケントウ</t>
    </rPh>
    <rPh sb="454" eb="456">
      <t>ヒツヨウ</t>
    </rPh>
    <rPh sb="471" eb="473">
      <t>ネンド</t>
    </rPh>
    <rPh sb="473" eb="475">
      <t>イコウ</t>
    </rPh>
    <rPh sb="476" eb="478">
      <t>ゲンショウ</t>
    </rPh>
    <rPh sb="478" eb="480">
      <t>ケイコウ</t>
    </rPh>
    <rPh sb="492" eb="494">
      <t>シタマワ</t>
    </rPh>
    <rPh sb="552" eb="554">
      <t>ゲンショウ</t>
    </rPh>
    <rPh sb="554" eb="556">
      <t>ケイコウ</t>
    </rPh>
    <rPh sb="560" eb="562">
      <t>ショウライ</t>
    </rPh>
    <rPh sb="563" eb="565">
      <t>オスイ</t>
    </rPh>
    <rPh sb="565" eb="567">
      <t>ショリ</t>
    </rPh>
    <rPh sb="567" eb="569">
      <t>ジンコウ</t>
    </rPh>
    <rPh sb="569" eb="571">
      <t>ゲンショウ</t>
    </rPh>
    <rPh sb="572" eb="573">
      <t>フ</t>
    </rPh>
    <rPh sb="582" eb="584">
      <t>シセツ</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</si>
</sst>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0"/>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22B-4ADA-BACF-229FC4C04433}"/>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0.25</c:v>
                </c:pt>
                <c:pt idx="1">
                  <c:v>0.05</c:v>
                </c:pt>
                <c:pt idx="2">
                  <c:v>0.01</c:v>
                </c:pt>
                <c:pt idx="3">
                  <c:v>0.02</c:v>
                </c:pt>
                <c:pt idx="4">
                  <c:v>0.02</c:v>
                </c:pt>
              </c:numCache>
            </c:numRef>
          </c:val>
          <c:smooth val="0"/>
          <c:extLst>
            <c:ext xmlns:c16="http://schemas.microsoft.com/office/drawing/2014/chart" uri="{C3380CC4-5D6E-409C-BE32-E72D297353CC}">
              <c16:uniqueId val="{00000001-222B-4ADA-BACF-229FC4C04433}"/>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35.47</c:v>
                </c:pt>
                <c:pt idx="1">
                  <c:v>31.03</c:v>
                </c:pt>
                <c:pt idx="2">
                  <c:v>27.16</c:v>
                </c:pt>
                <c:pt idx="3">
                  <c:v>27.81</c:v>
                </c:pt>
                <c:pt idx="4">
                  <c:v>26.57</c:v>
                </c:pt>
              </c:numCache>
            </c:numRef>
          </c:val>
          <c:extLst>
            <c:ext xmlns:c16="http://schemas.microsoft.com/office/drawing/2014/chart" uri="{C3380CC4-5D6E-409C-BE32-E72D297353CC}">
              <c16:uniqueId val="{00000000-4881-4CF8-B26B-5EFF6F0FAC5E}"/>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54.83</c:v>
                </c:pt>
                <c:pt idx="1">
                  <c:v>66.53</c:v>
                </c:pt>
                <c:pt idx="2">
                  <c:v>52.9</c:v>
                </c:pt>
                <c:pt idx="3">
                  <c:v>52.63</c:v>
                </c:pt>
                <c:pt idx="4">
                  <c:v>52.34</c:v>
                </c:pt>
              </c:numCache>
            </c:numRef>
          </c:val>
          <c:smooth val="0"/>
          <c:extLst>
            <c:ext xmlns:c16="http://schemas.microsoft.com/office/drawing/2014/chart" uri="{C3380CC4-5D6E-409C-BE32-E72D297353CC}">
              <c16:uniqueId val="{00000001-4881-4CF8-B26B-5EFF6F0FAC5E}"/>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70.86</c:v>
                </c:pt>
                <c:pt idx="1">
                  <c:v>71.14</c:v>
                </c:pt>
                <c:pt idx="2">
                  <c:v>70.47</c:v>
                </c:pt>
                <c:pt idx="3">
                  <c:v>70.92</c:v>
                </c:pt>
                <c:pt idx="4">
                  <c:v>71.41</c:v>
                </c:pt>
              </c:numCache>
            </c:numRef>
          </c:val>
          <c:extLst>
            <c:ext xmlns:c16="http://schemas.microsoft.com/office/drawing/2014/chart" uri="{C3380CC4-5D6E-409C-BE32-E72D297353CC}">
              <c16:uniqueId val="{00000000-9ACB-4F5D-9D8D-CCAA7181B616}"/>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84.7</c:v>
                </c:pt>
                <c:pt idx="1">
                  <c:v>84.67</c:v>
                </c:pt>
                <c:pt idx="2">
                  <c:v>90.3</c:v>
                </c:pt>
                <c:pt idx="3">
                  <c:v>90.32</c:v>
                </c:pt>
                <c:pt idx="4">
                  <c:v>90.05</c:v>
                </c:pt>
              </c:numCache>
            </c:numRef>
          </c:val>
          <c:smooth val="0"/>
          <c:extLst>
            <c:ext xmlns:c16="http://schemas.microsoft.com/office/drawing/2014/chart" uri="{C3380CC4-5D6E-409C-BE32-E72D297353CC}">
              <c16:uniqueId val="{00000001-9ACB-4F5D-9D8D-CCAA7181B616}"/>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120.75</c:v>
                </c:pt>
                <c:pt idx="1">
                  <c:v>123.08</c:v>
                </c:pt>
                <c:pt idx="2">
                  <c:v>122.54</c:v>
                </c:pt>
                <c:pt idx="3">
                  <c:v>124.75</c:v>
                </c:pt>
                <c:pt idx="4">
                  <c:v>125.61</c:v>
                </c:pt>
              </c:numCache>
            </c:numRef>
          </c:val>
          <c:extLst>
            <c:ext xmlns:c16="http://schemas.microsoft.com/office/drawing/2014/chart" uri="{C3380CC4-5D6E-409C-BE32-E72D297353CC}">
              <c16:uniqueId val="{00000000-A2D1-4C19-B15E-3568EB6597D6}"/>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106.37</c:v>
                </c:pt>
                <c:pt idx="1">
                  <c:v>106.07</c:v>
                </c:pt>
                <c:pt idx="2">
                  <c:v>101.91</c:v>
                </c:pt>
                <c:pt idx="3">
                  <c:v>103.07</c:v>
                </c:pt>
                <c:pt idx="4">
                  <c:v>103.04</c:v>
                </c:pt>
              </c:numCache>
            </c:numRef>
          </c:val>
          <c:smooth val="0"/>
          <c:extLst>
            <c:ext xmlns:c16="http://schemas.microsoft.com/office/drawing/2014/chart" uri="{C3380CC4-5D6E-409C-BE32-E72D297353CC}">
              <c16:uniqueId val="{00000001-A2D1-4C19-B15E-3568EB6597D6}"/>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9.51</c:v>
                </c:pt>
                <c:pt idx="1">
                  <c:v>12.45</c:v>
                </c:pt>
                <c:pt idx="2">
                  <c:v>15.22</c:v>
                </c:pt>
                <c:pt idx="3">
                  <c:v>17.920000000000002</c:v>
                </c:pt>
                <c:pt idx="4">
                  <c:v>20.47</c:v>
                </c:pt>
              </c:numCache>
            </c:numRef>
          </c:val>
          <c:extLst>
            <c:ext xmlns:c16="http://schemas.microsoft.com/office/drawing/2014/chart" uri="{C3380CC4-5D6E-409C-BE32-E72D297353CC}">
              <c16:uniqueId val="{00000000-3F61-4A07-BE51-4EE1A4579F80}"/>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20.34</c:v>
                </c:pt>
                <c:pt idx="1">
                  <c:v>21.85</c:v>
                </c:pt>
                <c:pt idx="2">
                  <c:v>28.79</c:v>
                </c:pt>
                <c:pt idx="3">
                  <c:v>30.5</c:v>
                </c:pt>
                <c:pt idx="4">
                  <c:v>30.49</c:v>
                </c:pt>
              </c:numCache>
            </c:numRef>
          </c:val>
          <c:smooth val="0"/>
          <c:extLst>
            <c:ext xmlns:c16="http://schemas.microsoft.com/office/drawing/2014/chart" uri="{C3380CC4-5D6E-409C-BE32-E72D297353CC}">
              <c16:uniqueId val="{00000001-3F61-4A07-BE51-4EE1A4579F80}"/>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006-4056-BE8F-FEABAB2CB100}"/>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formatCode="#,##0.00;&quot;△&quot;#,##0.00;&quot;-&quot;">
                  <c:v>0.05</c:v>
                </c:pt>
              </c:numCache>
            </c:numRef>
          </c:val>
          <c:smooth val="0"/>
          <c:extLst>
            <c:ext xmlns:c16="http://schemas.microsoft.com/office/drawing/2014/chart" uri="{C3380CC4-5D6E-409C-BE32-E72D297353CC}">
              <c16:uniqueId val="{00000001-1006-4056-BE8F-FEABAB2CB100}"/>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581.80999999999995</c:v>
                </c:pt>
                <c:pt idx="1">
                  <c:v>513.65</c:v>
                </c:pt>
                <c:pt idx="2">
                  <c:v>369.18</c:v>
                </c:pt>
                <c:pt idx="3">
                  <c:v>217.69</c:v>
                </c:pt>
                <c:pt idx="4">
                  <c:v>50.73</c:v>
                </c:pt>
              </c:numCache>
            </c:numRef>
          </c:val>
          <c:extLst>
            <c:ext xmlns:c16="http://schemas.microsoft.com/office/drawing/2014/chart" uri="{C3380CC4-5D6E-409C-BE32-E72D297353CC}">
              <c16:uniqueId val="{00000000-EB62-4107-911A-E71D7D17EF47}"/>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139.02000000000001</c:v>
                </c:pt>
                <c:pt idx="1">
                  <c:v>132.04</c:v>
                </c:pt>
                <c:pt idx="2">
                  <c:v>124.8</c:v>
                </c:pt>
                <c:pt idx="3">
                  <c:v>120.64</c:v>
                </c:pt>
                <c:pt idx="4">
                  <c:v>100.31</c:v>
                </c:pt>
              </c:numCache>
            </c:numRef>
          </c:val>
          <c:smooth val="0"/>
          <c:extLst>
            <c:ext xmlns:c16="http://schemas.microsoft.com/office/drawing/2014/chart" uri="{C3380CC4-5D6E-409C-BE32-E72D297353CC}">
              <c16:uniqueId val="{00000001-EB62-4107-911A-E71D7D17EF47}"/>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19.16</c:v>
                </c:pt>
                <c:pt idx="1">
                  <c:v>15.84</c:v>
                </c:pt>
                <c:pt idx="2">
                  <c:v>18.73</c:v>
                </c:pt>
                <c:pt idx="3">
                  <c:v>23.1</c:v>
                </c:pt>
                <c:pt idx="4">
                  <c:v>24.91</c:v>
                </c:pt>
              </c:numCache>
            </c:numRef>
          </c:val>
          <c:extLst>
            <c:ext xmlns:c16="http://schemas.microsoft.com/office/drawing/2014/chart" uri="{C3380CC4-5D6E-409C-BE32-E72D297353CC}">
              <c16:uniqueId val="{00000000-9F54-4E55-9E4B-958383ACB57D}"/>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29.13</c:v>
                </c:pt>
                <c:pt idx="1">
                  <c:v>35.69</c:v>
                </c:pt>
                <c:pt idx="2">
                  <c:v>35.42</c:v>
                </c:pt>
                <c:pt idx="3">
                  <c:v>39.82</c:v>
                </c:pt>
                <c:pt idx="4">
                  <c:v>41.03</c:v>
                </c:pt>
              </c:numCache>
            </c:numRef>
          </c:val>
          <c:smooth val="0"/>
          <c:extLst>
            <c:ext xmlns:c16="http://schemas.microsoft.com/office/drawing/2014/chart" uri="{C3380CC4-5D6E-409C-BE32-E72D297353CC}">
              <c16:uniqueId val="{00000001-9F54-4E55-9E4B-958383ACB57D}"/>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2829.34</c:v>
                </c:pt>
                <c:pt idx="1">
                  <c:v>3058.05</c:v>
                </c:pt>
                <c:pt idx="2">
                  <c:v>2840.87</c:v>
                </c:pt>
                <c:pt idx="3">
                  <c:v>2806.99</c:v>
                </c:pt>
                <c:pt idx="4">
                  <c:v>2707.02</c:v>
                </c:pt>
              </c:numCache>
            </c:numRef>
          </c:val>
          <c:extLst>
            <c:ext xmlns:c16="http://schemas.microsoft.com/office/drawing/2014/chart" uri="{C3380CC4-5D6E-409C-BE32-E72D297353CC}">
              <c16:uniqueId val="{00000000-419E-44AF-9BA5-08CBA4E10CF4}"/>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867.83</c:v>
                </c:pt>
                <c:pt idx="1">
                  <c:v>791.76</c:v>
                </c:pt>
                <c:pt idx="2">
                  <c:v>718.49</c:v>
                </c:pt>
                <c:pt idx="3">
                  <c:v>743.31</c:v>
                </c:pt>
                <c:pt idx="4">
                  <c:v>796.8</c:v>
                </c:pt>
              </c:numCache>
            </c:numRef>
          </c:val>
          <c:smooth val="0"/>
          <c:extLst>
            <c:ext xmlns:c16="http://schemas.microsoft.com/office/drawing/2014/chart" uri="{C3380CC4-5D6E-409C-BE32-E72D297353CC}">
              <c16:uniqueId val="{00000001-419E-44AF-9BA5-08CBA4E10CF4}"/>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79.83</c:v>
                </c:pt>
                <c:pt idx="1">
                  <c:v>71.180000000000007</c:v>
                </c:pt>
                <c:pt idx="2">
                  <c:v>58.77</c:v>
                </c:pt>
                <c:pt idx="3">
                  <c:v>66.13</c:v>
                </c:pt>
                <c:pt idx="4">
                  <c:v>69.16</c:v>
                </c:pt>
              </c:numCache>
            </c:numRef>
          </c:val>
          <c:extLst>
            <c:ext xmlns:c16="http://schemas.microsoft.com/office/drawing/2014/chart" uri="{C3380CC4-5D6E-409C-BE32-E72D297353CC}">
              <c16:uniqueId val="{00000000-5DDB-46E1-B16D-9FE6B2545396}"/>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57.08</c:v>
                </c:pt>
                <c:pt idx="1">
                  <c:v>56.26</c:v>
                </c:pt>
                <c:pt idx="2">
                  <c:v>61.82</c:v>
                </c:pt>
                <c:pt idx="3">
                  <c:v>61.15</c:v>
                </c:pt>
                <c:pt idx="4">
                  <c:v>58.41</c:v>
                </c:pt>
              </c:numCache>
            </c:numRef>
          </c:val>
          <c:smooth val="0"/>
          <c:extLst>
            <c:ext xmlns:c16="http://schemas.microsoft.com/office/drawing/2014/chart" uri="{C3380CC4-5D6E-409C-BE32-E72D297353CC}">
              <c16:uniqueId val="{00000001-5DDB-46E1-B16D-9FE6B2545396}"/>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180.55</c:v>
                </c:pt>
                <c:pt idx="1">
                  <c:v>209.74</c:v>
                </c:pt>
                <c:pt idx="2">
                  <c:v>269.61</c:v>
                </c:pt>
                <c:pt idx="3">
                  <c:v>241.65</c:v>
                </c:pt>
                <c:pt idx="4">
                  <c:v>233.63</c:v>
                </c:pt>
              </c:numCache>
            </c:numRef>
          </c:val>
          <c:extLst>
            <c:ext xmlns:c16="http://schemas.microsoft.com/office/drawing/2014/chart" uri="{C3380CC4-5D6E-409C-BE32-E72D297353CC}">
              <c16:uniqueId val="{00000000-6290-4E82-B4EF-9893172D69CF}"/>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274.99</c:v>
                </c:pt>
                <c:pt idx="1">
                  <c:v>282.08999999999997</c:v>
                </c:pt>
                <c:pt idx="2">
                  <c:v>246.9</c:v>
                </c:pt>
                <c:pt idx="3">
                  <c:v>250.43</c:v>
                </c:pt>
                <c:pt idx="4">
                  <c:v>267.33999999999997</c:v>
                </c:pt>
              </c:numCache>
            </c:numRef>
          </c:val>
          <c:smooth val="0"/>
          <c:extLst>
            <c:ext xmlns:c16="http://schemas.microsoft.com/office/drawing/2014/chart" uri="{C3380CC4-5D6E-409C-BE32-E72D297353CC}">
              <c16:uniqueId val="{00000001-6290-4E82-B4EF-9893172D69CF}"/>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【104.30】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【102.74】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【47.19】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【798.10】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【87.80】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【49.92】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【286.33】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【54.51】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【28.46】</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75" zoomScaleNormal="75" workbookViewId="0">
      <selection activeCell="BL45" sqref="BL45:BZ4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15">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15">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67" t="str">
        <f>データ!H6</f>
        <v>秋田県　大仙市</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6" t="s">
        <v>1</v>
      </c>
      <c r="C7" s="46"/>
      <c r="D7" s="46"/>
      <c r="E7" s="46"/>
      <c r="F7" s="46"/>
      <c r="G7" s="46"/>
      <c r="H7" s="46"/>
      <c r="I7" s="46" t="s">
        <v>2</v>
      </c>
      <c r="J7" s="46"/>
      <c r="K7" s="46"/>
      <c r="L7" s="46"/>
      <c r="M7" s="46"/>
      <c r="N7" s="46"/>
      <c r="O7" s="46"/>
      <c r="P7" s="46" t="s">
        <v>3</v>
      </c>
      <c r="Q7" s="46"/>
      <c r="R7" s="46"/>
      <c r="S7" s="46"/>
      <c r="T7" s="46"/>
      <c r="U7" s="46"/>
      <c r="V7" s="46"/>
      <c r="W7" s="46" t="s">
        <v>4</v>
      </c>
      <c r="X7" s="46"/>
      <c r="Y7" s="46"/>
      <c r="Z7" s="46"/>
      <c r="AA7" s="46"/>
      <c r="AB7" s="46"/>
      <c r="AC7" s="46"/>
      <c r="AD7" s="46" t="s">
        <v>5</v>
      </c>
      <c r="AE7" s="46"/>
      <c r="AF7" s="46"/>
      <c r="AG7" s="46"/>
      <c r="AH7" s="46"/>
      <c r="AI7" s="46"/>
      <c r="AJ7" s="46"/>
      <c r="AK7" s="3"/>
      <c r="AL7" s="46" t="s">
        <v>6</v>
      </c>
      <c r="AM7" s="46"/>
      <c r="AN7" s="46"/>
      <c r="AO7" s="46"/>
      <c r="AP7" s="46"/>
      <c r="AQ7" s="46"/>
      <c r="AR7" s="46"/>
      <c r="AS7" s="46"/>
      <c r="AT7" s="46" t="s">
        <v>7</v>
      </c>
      <c r="AU7" s="46"/>
      <c r="AV7" s="46"/>
      <c r="AW7" s="46"/>
      <c r="AX7" s="46"/>
      <c r="AY7" s="46"/>
      <c r="AZ7" s="46"/>
      <c r="BA7" s="46"/>
      <c r="BB7" s="46" t="s">
        <v>8</v>
      </c>
      <c r="BC7" s="46"/>
      <c r="BD7" s="46"/>
      <c r="BE7" s="46"/>
      <c r="BF7" s="46"/>
      <c r="BG7" s="46"/>
      <c r="BH7" s="46"/>
      <c r="BI7" s="46"/>
      <c r="BJ7" s="3"/>
      <c r="BK7" s="3"/>
      <c r="BL7" s="68" t="s">
        <v>9</v>
      </c>
      <c r="BM7" s="69"/>
      <c r="BN7" s="69"/>
      <c r="BO7" s="69"/>
      <c r="BP7" s="69"/>
      <c r="BQ7" s="69"/>
      <c r="BR7" s="69"/>
      <c r="BS7" s="69"/>
      <c r="BT7" s="69"/>
      <c r="BU7" s="69"/>
      <c r="BV7" s="69"/>
      <c r="BW7" s="69"/>
      <c r="BX7" s="69"/>
      <c r="BY7" s="70"/>
    </row>
    <row r="8" spans="1:78" ht="18.75" customHeight="1" x14ac:dyDescent="0.15">
      <c r="A8" s="2"/>
      <c r="B8" s="64" t="str">
        <f>データ!I6</f>
        <v>法適用</v>
      </c>
      <c r="C8" s="64"/>
      <c r="D8" s="64"/>
      <c r="E8" s="64"/>
      <c r="F8" s="64"/>
      <c r="G8" s="64"/>
      <c r="H8" s="64"/>
      <c r="I8" s="64" t="str">
        <f>データ!J6</f>
        <v>下水道事業</v>
      </c>
      <c r="J8" s="64"/>
      <c r="K8" s="64"/>
      <c r="L8" s="64"/>
      <c r="M8" s="64"/>
      <c r="N8" s="64"/>
      <c r="O8" s="64"/>
      <c r="P8" s="64" t="str">
        <f>データ!K6</f>
        <v>農業集落排水</v>
      </c>
      <c r="Q8" s="64"/>
      <c r="R8" s="64"/>
      <c r="S8" s="64"/>
      <c r="T8" s="64"/>
      <c r="U8" s="64"/>
      <c r="V8" s="64"/>
      <c r="W8" s="64" t="str">
        <f>データ!L6</f>
        <v>F1</v>
      </c>
      <c r="X8" s="64"/>
      <c r="Y8" s="64"/>
      <c r="Z8" s="64"/>
      <c r="AA8" s="64"/>
      <c r="AB8" s="64"/>
      <c r="AC8" s="64"/>
      <c r="AD8" s="65" t="str">
        <f>データ!$M$6</f>
        <v>自治体職員</v>
      </c>
      <c r="AE8" s="65"/>
      <c r="AF8" s="65"/>
      <c r="AG8" s="65"/>
      <c r="AH8" s="65"/>
      <c r="AI8" s="65"/>
      <c r="AJ8" s="65"/>
      <c r="AK8" s="3"/>
      <c r="AL8" s="45">
        <f>データ!S6</f>
        <v>73794</v>
      </c>
      <c r="AM8" s="45"/>
      <c r="AN8" s="45"/>
      <c r="AO8" s="45"/>
      <c r="AP8" s="45"/>
      <c r="AQ8" s="45"/>
      <c r="AR8" s="45"/>
      <c r="AS8" s="45"/>
      <c r="AT8" s="44">
        <f>データ!T6</f>
        <v>866.79</v>
      </c>
      <c r="AU8" s="44"/>
      <c r="AV8" s="44"/>
      <c r="AW8" s="44"/>
      <c r="AX8" s="44"/>
      <c r="AY8" s="44"/>
      <c r="AZ8" s="44"/>
      <c r="BA8" s="44"/>
      <c r="BB8" s="44">
        <f>データ!U6</f>
        <v>85.13</v>
      </c>
      <c r="BC8" s="44"/>
      <c r="BD8" s="44"/>
      <c r="BE8" s="44"/>
      <c r="BF8" s="44"/>
      <c r="BG8" s="44"/>
      <c r="BH8" s="44"/>
      <c r="BI8" s="44"/>
      <c r="BJ8" s="3"/>
      <c r="BK8" s="3"/>
      <c r="BL8" s="60" t="s">
        <v>10</v>
      </c>
      <c r="BM8" s="61"/>
      <c r="BN8" s="62" t="s">
        <v>11</v>
      </c>
      <c r="BO8" s="62"/>
      <c r="BP8" s="62"/>
      <c r="BQ8" s="62"/>
      <c r="BR8" s="62"/>
      <c r="BS8" s="62"/>
      <c r="BT8" s="62"/>
      <c r="BU8" s="62"/>
      <c r="BV8" s="62"/>
      <c r="BW8" s="62"/>
      <c r="BX8" s="62"/>
      <c r="BY8" s="63"/>
    </row>
    <row r="9" spans="1:78" ht="18.75" customHeight="1" x14ac:dyDescent="0.15">
      <c r="A9" s="2"/>
      <c r="B9" s="46" t="s">
        <v>12</v>
      </c>
      <c r="C9" s="46"/>
      <c r="D9" s="46"/>
      <c r="E9" s="46"/>
      <c r="F9" s="46"/>
      <c r="G9" s="46"/>
      <c r="H9" s="46"/>
      <c r="I9" s="46" t="s">
        <v>13</v>
      </c>
      <c r="J9" s="46"/>
      <c r="K9" s="46"/>
      <c r="L9" s="46"/>
      <c r="M9" s="46"/>
      <c r="N9" s="46"/>
      <c r="O9" s="46"/>
      <c r="P9" s="46" t="s">
        <v>14</v>
      </c>
      <c r="Q9" s="46"/>
      <c r="R9" s="46"/>
      <c r="S9" s="46"/>
      <c r="T9" s="46"/>
      <c r="U9" s="46"/>
      <c r="V9" s="46"/>
      <c r="W9" s="46" t="s">
        <v>15</v>
      </c>
      <c r="X9" s="46"/>
      <c r="Y9" s="46"/>
      <c r="Z9" s="46"/>
      <c r="AA9" s="46"/>
      <c r="AB9" s="46"/>
      <c r="AC9" s="46"/>
      <c r="AD9" s="46" t="s">
        <v>16</v>
      </c>
      <c r="AE9" s="46"/>
      <c r="AF9" s="46"/>
      <c r="AG9" s="46"/>
      <c r="AH9" s="46"/>
      <c r="AI9" s="46"/>
      <c r="AJ9" s="46"/>
      <c r="AK9" s="3"/>
      <c r="AL9" s="46" t="s">
        <v>17</v>
      </c>
      <c r="AM9" s="46"/>
      <c r="AN9" s="46"/>
      <c r="AO9" s="46"/>
      <c r="AP9" s="46"/>
      <c r="AQ9" s="46"/>
      <c r="AR9" s="46"/>
      <c r="AS9" s="46"/>
      <c r="AT9" s="46" t="s">
        <v>18</v>
      </c>
      <c r="AU9" s="46"/>
      <c r="AV9" s="46"/>
      <c r="AW9" s="46"/>
      <c r="AX9" s="46"/>
      <c r="AY9" s="46"/>
      <c r="AZ9" s="46"/>
      <c r="BA9" s="46"/>
      <c r="BB9" s="46" t="s">
        <v>19</v>
      </c>
      <c r="BC9" s="46"/>
      <c r="BD9" s="46"/>
      <c r="BE9" s="46"/>
      <c r="BF9" s="46"/>
      <c r="BG9" s="46"/>
      <c r="BH9" s="46"/>
      <c r="BI9" s="46"/>
      <c r="BJ9" s="3"/>
      <c r="BK9" s="3"/>
      <c r="BL9" s="47" t="s">
        <v>20</v>
      </c>
      <c r="BM9" s="48"/>
      <c r="BN9" s="49" t="s">
        <v>21</v>
      </c>
      <c r="BO9" s="49"/>
      <c r="BP9" s="49"/>
      <c r="BQ9" s="49"/>
      <c r="BR9" s="49"/>
      <c r="BS9" s="49"/>
      <c r="BT9" s="49"/>
      <c r="BU9" s="49"/>
      <c r="BV9" s="49"/>
      <c r="BW9" s="49"/>
      <c r="BX9" s="49"/>
      <c r="BY9" s="50"/>
    </row>
    <row r="10" spans="1:78" ht="18.75" customHeight="1" x14ac:dyDescent="0.15">
      <c r="A10" s="2"/>
      <c r="B10" s="44" t="str">
        <f>データ!N6</f>
        <v>-</v>
      </c>
      <c r="C10" s="44"/>
      <c r="D10" s="44"/>
      <c r="E10" s="44"/>
      <c r="F10" s="44"/>
      <c r="G10" s="44"/>
      <c r="H10" s="44"/>
      <c r="I10" s="44">
        <f>データ!O6</f>
        <v>62.35</v>
      </c>
      <c r="J10" s="44"/>
      <c r="K10" s="44"/>
      <c r="L10" s="44"/>
      <c r="M10" s="44"/>
      <c r="N10" s="44"/>
      <c r="O10" s="44"/>
      <c r="P10" s="44">
        <f>データ!P6</f>
        <v>18.28</v>
      </c>
      <c r="Q10" s="44"/>
      <c r="R10" s="44"/>
      <c r="S10" s="44"/>
      <c r="T10" s="44"/>
      <c r="U10" s="44"/>
      <c r="V10" s="44"/>
      <c r="W10" s="44">
        <f>データ!Q6</f>
        <v>86.67</v>
      </c>
      <c r="X10" s="44"/>
      <c r="Y10" s="44"/>
      <c r="Z10" s="44"/>
      <c r="AA10" s="44"/>
      <c r="AB10" s="44"/>
      <c r="AC10" s="44"/>
      <c r="AD10" s="45">
        <f>データ!R6</f>
        <v>3220</v>
      </c>
      <c r="AE10" s="45"/>
      <c r="AF10" s="45"/>
      <c r="AG10" s="45"/>
      <c r="AH10" s="45"/>
      <c r="AI10" s="45"/>
      <c r="AJ10" s="45"/>
      <c r="AK10" s="2"/>
      <c r="AL10" s="45">
        <f>データ!V6</f>
        <v>13383</v>
      </c>
      <c r="AM10" s="45"/>
      <c r="AN10" s="45"/>
      <c r="AO10" s="45"/>
      <c r="AP10" s="45"/>
      <c r="AQ10" s="45"/>
      <c r="AR10" s="45"/>
      <c r="AS10" s="45"/>
      <c r="AT10" s="44">
        <f>データ!W6</f>
        <v>10.65</v>
      </c>
      <c r="AU10" s="44"/>
      <c r="AV10" s="44"/>
      <c r="AW10" s="44"/>
      <c r="AX10" s="44"/>
      <c r="AY10" s="44"/>
      <c r="AZ10" s="44"/>
      <c r="BA10" s="44"/>
      <c r="BB10" s="44">
        <f>データ!X6</f>
        <v>1256.6199999999999</v>
      </c>
      <c r="BC10" s="44"/>
      <c r="BD10" s="44"/>
      <c r="BE10" s="44"/>
      <c r="BF10" s="44"/>
      <c r="BG10" s="44"/>
      <c r="BH10" s="44"/>
      <c r="BI10" s="44"/>
      <c r="BJ10" s="2"/>
      <c r="BK10" s="2"/>
      <c r="BL10" s="51" t="s">
        <v>22</v>
      </c>
      <c r="BM10" s="52"/>
      <c r="BN10" s="53" t="s">
        <v>23</v>
      </c>
      <c r="BO10" s="53"/>
      <c r="BP10" s="53"/>
      <c r="BQ10" s="53"/>
      <c r="BR10" s="53"/>
      <c r="BS10" s="53"/>
      <c r="BT10" s="53"/>
      <c r="BU10" s="53"/>
      <c r="BV10" s="53"/>
      <c r="BW10" s="53"/>
      <c r="BX10" s="53"/>
      <c r="BY10" s="54"/>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15">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15">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114</v>
      </c>
      <c r="BM16" s="29"/>
      <c r="BN16" s="29"/>
      <c r="BO16" s="29"/>
      <c r="BP16" s="29"/>
      <c r="BQ16" s="29"/>
      <c r="BR16" s="29"/>
      <c r="BS16" s="29"/>
      <c r="BT16" s="29"/>
      <c r="BU16" s="29"/>
      <c r="BV16" s="29"/>
      <c r="BW16" s="29"/>
      <c r="BX16" s="29"/>
      <c r="BY16" s="29"/>
      <c r="BZ16" s="30"/>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112</v>
      </c>
      <c r="BM47" s="29"/>
      <c r="BN47" s="29"/>
      <c r="BO47" s="29"/>
      <c r="BP47" s="29"/>
      <c r="BQ47" s="29"/>
      <c r="BR47" s="29"/>
      <c r="BS47" s="29"/>
      <c r="BT47" s="29"/>
      <c r="BU47" s="29"/>
      <c r="BV47" s="29"/>
      <c r="BW47" s="29"/>
      <c r="BX47" s="29"/>
      <c r="BY47" s="29"/>
      <c r="BZ47" s="30"/>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15">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15">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113</v>
      </c>
      <c r="BM66" s="29"/>
      <c r="BN66" s="29"/>
      <c r="BO66" s="29"/>
      <c r="BP66" s="29"/>
      <c r="BQ66" s="29"/>
      <c r="BR66" s="29"/>
      <c r="BS66" s="29"/>
      <c r="BT66" s="29"/>
      <c r="BU66" s="29"/>
      <c r="BV66" s="29"/>
      <c r="BW66" s="29"/>
      <c r="BX66" s="29"/>
      <c r="BY66" s="29"/>
      <c r="BZ66" s="30"/>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15">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【104.30】</v>
      </c>
      <c r="F85" s="12" t="str">
        <f>データ!AT6</f>
        <v>【102.74】</v>
      </c>
      <c r="G85" s="12" t="str">
        <f>データ!BE6</f>
        <v>【47.19】</v>
      </c>
      <c r="H85" s="12" t="str">
        <f>データ!BP6</f>
        <v>【798.10】</v>
      </c>
      <c r="I85" s="12" t="str">
        <f>データ!CA6</f>
        <v>【54.51】</v>
      </c>
      <c r="J85" s="12" t="str">
        <f>データ!CL6</f>
        <v>【286.33】</v>
      </c>
      <c r="K85" s="12" t="str">
        <f>データ!CW6</f>
        <v>【49.92】</v>
      </c>
      <c r="L85" s="12" t="str">
        <f>データ!DH6</f>
        <v>【87.80】</v>
      </c>
      <c r="M85" s="12" t="str">
        <f>データ!DS6</f>
        <v>【28.46】</v>
      </c>
      <c r="N85" s="12" t="str">
        <f>データ!ED6</f>
        <v>【0.03】</v>
      </c>
      <c r="O85" s="12" t="str">
        <f>データ!EO6</f>
        <v>【0.02】</v>
      </c>
    </row>
  </sheetData>
  <sheetProtection algorithmName="SHA-512" hashValue="PONnRrdbJnSkVeoSkG3olerSG1yc3x0EjvktBGlsGEyxxov0m2cp00UrvVvyM8q8+YKo9XWKjEaAq+zGFMqAeA==" saltValue="pdkVnMhR4vK9S+HYgWOK3w=="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15">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2024</v>
      </c>
      <c r="C6" s="19">
        <f t="shared" ref="C6:X6" si="3">C7</f>
        <v>52124</v>
      </c>
      <c r="D6" s="19">
        <f t="shared" si="3"/>
        <v>46</v>
      </c>
      <c r="E6" s="19">
        <f t="shared" si="3"/>
        <v>17</v>
      </c>
      <c r="F6" s="19">
        <f t="shared" si="3"/>
        <v>5</v>
      </c>
      <c r="G6" s="19">
        <f t="shared" si="3"/>
        <v>0</v>
      </c>
      <c r="H6" s="19" t="str">
        <f t="shared" si="3"/>
        <v>秋田県　大仙市</v>
      </c>
      <c r="I6" s="19" t="str">
        <f t="shared" si="3"/>
        <v>法適用</v>
      </c>
      <c r="J6" s="19" t="str">
        <f t="shared" si="3"/>
        <v>下水道事業</v>
      </c>
      <c r="K6" s="19" t="str">
        <f t="shared" si="3"/>
        <v>農業集落排水</v>
      </c>
      <c r="L6" s="19" t="str">
        <f t="shared" si="3"/>
        <v>F1</v>
      </c>
      <c r="M6" s="19" t="str">
        <f t="shared" si="3"/>
        <v>自治体職員</v>
      </c>
      <c r="N6" s="20" t="str">
        <f t="shared" si="3"/>
        <v>-</v>
      </c>
      <c r="O6" s="20">
        <f t="shared" si="3"/>
        <v>62.35</v>
      </c>
      <c r="P6" s="20">
        <f t="shared" si="3"/>
        <v>18.28</v>
      </c>
      <c r="Q6" s="20">
        <f t="shared" si="3"/>
        <v>86.67</v>
      </c>
      <c r="R6" s="20">
        <f t="shared" si="3"/>
        <v>3220</v>
      </c>
      <c r="S6" s="20">
        <f t="shared" si="3"/>
        <v>73794</v>
      </c>
      <c r="T6" s="20">
        <f t="shared" si="3"/>
        <v>866.79</v>
      </c>
      <c r="U6" s="20">
        <f t="shared" si="3"/>
        <v>85.13</v>
      </c>
      <c r="V6" s="20">
        <f t="shared" si="3"/>
        <v>13383</v>
      </c>
      <c r="W6" s="20">
        <f t="shared" si="3"/>
        <v>10.65</v>
      </c>
      <c r="X6" s="20">
        <f t="shared" si="3"/>
        <v>1256.6199999999999</v>
      </c>
      <c r="Y6" s="21">
        <f>IF(Y7="",NA(),Y7)</f>
        <v>120.75</v>
      </c>
      <c r="Z6" s="21">
        <f t="shared" ref="Z6:AH6" si="4">IF(Z7="",NA(),Z7)</f>
        <v>123.08</v>
      </c>
      <c r="AA6" s="21">
        <f t="shared" si="4"/>
        <v>122.54</v>
      </c>
      <c r="AB6" s="21">
        <f t="shared" si="4"/>
        <v>124.75</v>
      </c>
      <c r="AC6" s="21">
        <f t="shared" si="4"/>
        <v>125.61</v>
      </c>
      <c r="AD6" s="21">
        <f t="shared" si="4"/>
        <v>106.37</v>
      </c>
      <c r="AE6" s="21">
        <f t="shared" si="4"/>
        <v>106.07</v>
      </c>
      <c r="AF6" s="21">
        <f t="shared" si="4"/>
        <v>101.91</v>
      </c>
      <c r="AG6" s="21">
        <f t="shared" si="4"/>
        <v>103.07</v>
      </c>
      <c r="AH6" s="21">
        <f t="shared" si="4"/>
        <v>103.04</v>
      </c>
      <c r="AI6" s="20" t="str">
        <f>IF(AI7="","",IF(AI7="-","【-】","【"&amp;SUBSTITUTE(TEXT(AI7,"#,##0.00"),"-","△")&amp;"】"))</f>
        <v>【104.30】</v>
      </c>
      <c r="AJ6" s="21">
        <f>IF(AJ7="",NA(),AJ7)</f>
        <v>581.80999999999995</v>
      </c>
      <c r="AK6" s="21">
        <f t="shared" ref="AK6:AS6" si="5">IF(AK7="",NA(),AK7)</f>
        <v>513.65</v>
      </c>
      <c r="AL6" s="21">
        <f t="shared" si="5"/>
        <v>369.18</v>
      </c>
      <c r="AM6" s="21">
        <f t="shared" si="5"/>
        <v>217.69</v>
      </c>
      <c r="AN6" s="21">
        <f t="shared" si="5"/>
        <v>50.73</v>
      </c>
      <c r="AO6" s="21">
        <f t="shared" si="5"/>
        <v>139.02000000000001</v>
      </c>
      <c r="AP6" s="21">
        <f t="shared" si="5"/>
        <v>132.04</v>
      </c>
      <c r="AQ6" s="21">
        <f t="shared" si="5"/>
        <v>124.8</v>
      </c>
      <c r="AR6" s="21">
        <f t="shared" si="5"/>
        <v>120.64</v>
      </c>
      <c r="AS6" s="21">
        <f t="shared" si="5"/>
        <v>100.31</v>
      </c>
      <c r="AT6" s="20" t="str">
        <f>IF(AT7="","",IF(AT7="-","【-】","【"&amp;SUBSTITUTE(TEXT(AT7,"#,##0.00"),"-","△")&amp;"】"))</f>
        <v>【102.74】</v>
      </c>
      <c r="AU6" s="21">
        <f>IF(AU7="",NA(),AU7)</f>
        <v>19.16</v>
      </c>
      <c r="AV6" s="21">
        <f t="shared" ref="AV6:BD6" si="6">IF(AV7="",NA(),AV7)</f>
        <v>15.84</v>
      </c>
      <c r="AW6" s="21">
        <f t="shared" si="6"/>
        <v>18.73</v>
      </c>
      <c r="AX6" s="21">
        <f t="shared" si="6"/>
        <v>23.1</v>
      </c>
      <c r="AY6" s="21">
        <f t="shared" si="6"/>
        <v>24.91</v>
      </c>
      <c r="AZ6" s="21">
        <f t="shared" si="6"/>
        <v>29.13</v>
      </c>
      <c r="BA6" s="21">
        <f t="shared" si="6"/>
        <v>35.69</v>
      </c>
      <c r="BB6" s="21">
        <f t="shared" si="6"/>
        <v>35.42</v>
      </c>
      <c r="BC6" s="21">
        <f t="shared" si="6"/>
        <v>39.82</v>
      </c>
      <c r="BD6" s="21">
        <f t="shared" si="6"/>
        <v>41.03</v>
      </c>
      <c r="BE6" s="20" t="str">
        <f>IF(BE7="","",IF(BE7="-","【-】","【"&amp;SUBSTITUTE(TEXT(BE7,"#,##0.00"),"-","△")&amp;"】"))</f>
        <v>【47.19】</v>
      </c>
      <c r="BF6" s="21">
        <f>IF(BF7="",NA(),BF7)</f>
        <v>2829.34</v>
      </c>
      <c r="BG6" s="21">
        <f t="shared" ref="BG6:BO6" si="7">IF(BG7="",NA(),BG7)</f>
        <v>3058.05</v>
      </c>
      <c r="BH6" s="21">
        <f t="shared" si="7"/>
        <v>2840.87</v>
      </c>
      <c r="BI6" s="21">
        <f t="shared" si="7"/>
        <v>2806.99</v>
      </c>
      <c r="BJ6" s="21">
        <f t="shared" si="7"/>
        <v>2707.02</v>
      </c>
      <c r="BK6" s="21">
        <f t="shared" si="7"/>
        <v>867.83</v>
      </c>
      <c r="BL6" s="21">
        <f t="shared" si="7"/>
        <v>791.76</v>
      </c>
      <c r="BM6" s="21">
        <f t="shared" si="7"/>
        <v>718.49</v>
      </c>
      <c r="BN6" s="21">
        <f t="shared" si="7"/>
        <v>743.31</v>
      </c>
      <c r="BO6" s="21">
        <f t="shared" si="7"/>
        <v>796.8</v>
      </c>
      <c r="BP6" s="20" t="str">
        <f>IF(BP7="","",IF(BP7="-","【-】","【"&amp;SUBSTITUTE(TEXT(BP7,"#,##0.00"),"-","△")&amp;"】"))</f>
        <v>【798.10】</v>
      </c>
      <c r="BQ6" s="21">
        <f>IF(BQ7="",NA(),BQ7)</f>
        <v>79.83</v>
      </c>
      <c r="BR6" s="21">
        <f t="shared" ref="BR6:BZ6" si="8">IF(BR7="",NA(),BR7)</f>
        <v>71.180000000000007</v>
      </c>
      <c r="BS6" s="21">
        <f t="shared" si="8"/>
        <v>58.77</v>
      </c>
      <c r="BT6" s="21">
        <f t="shared" si="8"/>
        <v>66.13</v>
      </c>
      <c r="BU6" s="21">
        <f t="shared" si="8"/>
        <v>69.16</v>
      </c>
      <c r="BV6" s="21">
        <f t="shared" si="8"/>
        <v>57.08</v>
      </c>
      <c r="BW6" s="21">
        <f t="shared" si="8"/>
        <v>56.26</v>
      </c>
      <c r="BX6" s="21">
        <f t="shared" si="8"/>
        <v>61.82</v>
      </c>
      <c r="BY6" s="21">
        <f t="shared" si="8"/>
        <v>61.15</v>
      </c>
      <c r="BZ6" s="21">
        <f t="shared" si="8"/>
        <v>58.41</v>
      </c>
      <c r="CA6" s="20" t="str">
        <f>IF(CA7="","",IF(CA7="-","【-】","【"&amp;SUBSTITUTE(TEXT(CA7,"#,##0.00"),"-","△")&amp;"】"))</f>
        <v>【54.51】</v>
      </c>
      <c r="CB6" s="21">
        <f>IF(CB7="",NA(),CB7)</f>
        <v>180.55</v>
      </c>
      <c r="CC6" s="21">
        <f t="shared" ref="CC6:CK6" si="9">IF(CC7="",NA(),CC7)</f>
        <v>209.74</v>
      </c>
      <c r="CD6" s="21">
        <f t="shared" si="9"/>
        <v>269.61</v>
      </c>
      <c r="CE6" s="21">
        <f t="shared" si="9"/>
        <v>241.65</v>
      </c>
      <c r="CF6" s="21">
        <f t="shared" si="9"/>
        <v>233.63</v>
      </c>
      <c r="CG6" s="21">
        <f t="shared" si="9"/>
        <v>274.99</v>
      </c>
      <c r="CH6" s="21">
        <f t="shared" si="9"/>
        <v>282.08999999999997</v>
      </c>
      <c r="CI6" s="21">
        <f t="shared" si="9"/>
        <v>246.9</v>
      </c>
      <c r="CJ6" s="21">
        <f t="shared" si="9"/>
        <v>250.43</v>
      </c>
      <c r="CK6" s="21">
        <f t="shared" si="9"/>
        <v>267.33999999999997</v>
      </c>
      <c r="CL6" s="20" t="str">
        <f>IF(CL7="","",IF(CL7="-","【-】","【"&amp;SUBSTITUTE(TEXT(CL7,"#,##0.00"),"-","△")&amp;"】"))</f>
        <v>【286.33】</v>
      </c>
      <c r="CM6" s="21">
        <f>IF(CM7="",NA(),CM7)</f>
        <v>35.47</v>
      </c>
      <c r="CN6" s="21">
        <f t="shared" ref="CN6:CV6" si="10">IF(CN7="",NA(),CN7)</f>
        <v>31.03</v>
      </c>
      <c r="CO6" s="21">
        <f t="shared" si="10"/>
        <v>27.16</v>
      </c>
      <c r="CP6" s="21">
        <f t="shared" si="10"/>
        <v>27.81</v>
      </c>
      <c r="CQ6" s="21">
        <f t="shared" si="10"/>
        <v>26.57</v>
      </c>
      <c r="CR6" s="21">
        <f t="shared" si="10"/>
        <v>54.83</v>
      </c>
      <c r="CS6" s="21">
        <f t="shared" si="10"/>
        <v>66.53</v>
      </c>
      <c r="CT6" s="21">
        <f t="shared" si="10"/>
        <v>52.9</v>
      </c>
      <c r="CU6" s="21">
        <f t="shared" si="10"/>
        <v>52.63</v>
      </c>
      <c r="CV6" s="21">
        <f t="shared" si="10"/>
        <v>52.34</v>
      </c>
      <c r="CW6" s="20" t="str">
        <f>IF(CW7="","",IF(CW7="-","【-】","【"&amp;SUBSTITUTE(TEXT(CW7,"#,##0.00"),"-","△")&amp;"】"))</f>
        <v>【49.92】</v>
      </c>
      <c r="CX6" s="21">
        <f>IF(CX7="",NA(),CX7)</f>
        <v>70.86</v>
      </c>
      <c r="CY6" s="21">
        <f t="shared" ref="CY6:DG6" si="11">IF(CY7="",NA(),CY7)</f>
        <v>71.14</v>
      </c>
      <c r="CZ6" s="21">
        <f t="shared" si="11"/>
        <v>70.47</v>
      </c>
      <c r="DA6" s="21">
        <f t="shared" si="11"/>
        <v>70.92</v>
      </c>
      <c r="DB6" s="21">
        <f t="shared" si="11"/>
        <v>71.41</v>
      </c>
      <c r="DC6" s="21">
        <f t="shared" si="11"/>
        <v>84.7</v>
      </c>
      <c r="DD6" s="21">
        <f t="shared" si="11"/>
        <v>84.67</v>
      </c>
      <c r="DE6" s="21">
        <f t="shared" si="11"/>
        <v>90.3</v>
      </c>
      <c r="DF6" s="21">
        <f t="shared" si="11"/>
        <v>90.32</v>
      </c>
      <c r="DG6" s="21">
        <f t="shared" si="11"/>
        <v>90.05</v>
      </c>
      <c r="DH6" s="20" t="str">
        <f>IF(DH7="","",IF(DH7="-","【-】","【"&amp;SUBSTITUTE(TEXT(DH7,"#,##0.00"),"-","△")&amp;"】"))</f>
        <v>【87.80】</v>
      </c>
      <c r="DI6" s="21">
        <f>IF(DI7="",NA(),DI7)</f>
        <v>9.51</v>
      </c>
      <c r="DJ6" s="21">
        <f t="shared" ref="DJ6:DR6" si="12">IF(DJ7="",NA(),DJ7)</f>
        <v>12.45</v>
      </c>
      <c r="DK6" s="21">
        <f t="shared" si="12"/>
        <v>15.22</v>
      </c>
      <c r="DL6" s="21">
        <f t="shared" si="12"/>
        <v>17.920000000000002</v>
      </c>
      <c r="DM6" s="21">
        <f t="shared" si="12"/>
        <v>20.47</v>
      </c>
      <c r="DN6" s="21">
        <f t="shared" si="12"/>
        <v>20.34</v>
      </c>
      <c r="DO6" s="21">
        <f t="shared" si="12"/>
        <v>21.85</v>
      </c>
      <c r="DP6" s="21">
        <f t="shared" si="12"/>
        <v>28.79</v>
      </c>
      <c r="DQ6" s="21">
        <f t="shared" si="12"/>
        <v>30.5</v>
      </c>
      <c r="DR6" s="21">
        <f t="shared" si="12"/>
        <v>30.49</v>
      </c>
      <c r="DS6" s="20" t="str">
        <f>IF(DS7="","",IF(DS7="-","【-】","【"&amp;SUBSTITUTE(TEXT(DS7,"#,##0.00"),"-","△")&amp;"】"))</f>
        <v>【28.46】</v>
      </c>
      <c r="DT6" s="20">
        <f>IF(DT7="",NA(),DT7)</f>
        <v>0</v>
      </c>
      <c r="DU6" s="20">
        <f t="shared" ref="DU6:EC6" si="13">IF(DU7="",NA(),DU7)</f>
        <v>0</v>
      </c>
      <c r="DV6" s="20">
        <f t="shared" si="13"/>
        <v>0</v>
      </c>
      <c r="DW6" s="20">
        <f t="shared" si="13"/>
        <v>0</v>
      </c>
      <c r="DX6" s="20">
        <f t="shared" si="13"/>
        <v>0</v>
      </c>
      <c r="DY6" s="20">
        <f t="shared" si="13"/>
        <v>0</v>
      </c>
      <c r="DZ6" s="20">
        <f t="shared" si="13"/>
        <v>0</v>
      </c>
      <c r="EA6" s="20">
        <f t="shared" si="13"/>
        <v>0</v>
      </c>
      <c r="EB6" s="20">
        <f t="shared" si="13"/>
        <v>0</v>
      </c>
      <c r="EC6" s="21">
        <f t="shared" si="13"/>
        <v>0.05</v>
      </c>
      <c r="ED6" s="20" t="str">
        <f>IF(ED7="","",IF(ED7="-","【-】","【"&amp;SUBSTITUTE(TEXT(ED7,"#,##0.00"),"-","△")&amp;"】"))</f>
        <v>【0.03】</v>
      </c>
      <c r="EE6" s="20">
        <f>IF(EE7="",NA(),EE7)</f>
        <v>0</v>
      </c>
      <c r="EF6" s="20">
        <f t="shared" ref="EF6:EN6" si="14">IF(EF7="",NA(),EF7)</f>
        <v>0</v>
      </c>
      <c r="EG6" s="20">
        <f t="shared" si="14"/>
        <v>0</v>
      </c>
      <c r="EH6" s="20">
        <f t="shared" si="14"/>
        <v>0</v>
      </c>
      <c r="EI6" s="20">
        <f t="shared" si="14"/>
        <v>0</v>
      </c>
      <c r="EJ6" s="21">
        <f t="shared" si="14"/>
        <v>0.25</v>
      </c>
      <c r="EK6" s="21">
        <f t="shared" si="14"/>
        <v>0.05</v>
      </c>
      <c r="EL6" s="21">
        <f t="shared" si="14"/>
        <v>0.01</v>
      </c>
      <c r="EM6" s="21">
        <f t="shared" si="14"/>
        <v>0.02</v>
      </c>
      <c r="EN6" s="21">
        <f t="shared" si="14"/>
        <v>0.02</v>
      </c>
      <c r="EO6" s="20" t="str">
        <f>IF(EO7="","",IF(EO7="-","【-】","【"&amp;SUBSTITUTE(TEXT(EO7,"#,##0.00"),"-","△")&amp;"】"))</f>
        <v>【0.02】</v>
      </c>
    </row>
    <row r="7" spans="1:148" s="22" customFormat="1" x14ac:dyDescent="0.15">
      <c r="A7" s="14"/>
      <c r="B7" s="23">
        <v>2024</v>
      </c>
      <c r="C7" s="23">
        <v>52124</v>
      </c>
      <c r="D7" s="23">
        <v>46</v>
      </c>
      <c r="E7" s="23">
        <v>17</v>
      </c>
      <c r="F7" s="23">
        <v>5</v>
      </c>
      <c r="G7" s="23">
        <v>0</v>
      </c>
      <c r="H7" s="23" t="s">
        <v>96</v>
      </c>
      <c r="I7" s="23" t="s">
        <v>97</v>
      </c>
      <c r="J7" s="23" t="s">
        <v>98</v>
      </c>
      <c r="K7" s="23" t="s">
        <v>99</v>
      </c>
      <c r="L7" s="23" t="s">
        <v>100</v>
      </c>
      <c r="M7" s="23" t="s">
        <v>101</v>
      </c>
      <c r="N7" s="24" t="s">
        <v>102</v>
      </c>
      <c r="O7" s="24">
        <v>62.35</v>
      </c>
      <c r="P7" s="24">
        <v>18.28</v>
      </c>
      <c r="Q7" s="24">
        <v>86.67</v>
      </c>
      <c r="R7" s="24">
        <v>3220</v>
      </c>
      <c r="S7" s="24">
        <v>73794</v>
      </c>
      <c r="T7" s="24">
        <v>866.79</v>
      </c>
      <c r="U7" s="24">
        <v>85.13</v>
      </c>
      <c r="V7" s="24">
        <v>13383</v>
      </c>
      <c r="W7" s="24">
        <v>10.65</v>
      </c>
      <c r="X7" s="24">
        <v>1256.6199999999999</v>
      </c>
      <c r="Y7" s="24">
        <v>120.75</v>
      </c>
      <c r="Z7" s="24">
        <v>123.08</v>
      </c>
      <c r="AA7" s="24">
        <v>122.54</v>
      </c>
      <c r="AB7" s="24">
        <v>124.75</v>
      </c>
      <c r="AC7" s="24">
        <v>125.61</v>
      </c>
      <c r="AD7" s="24">
        <v>106.37</v>
      </c>
      <c r="AE7" s="24">
        <v>106.07</v>
      </c>
      <c r="AF7" s="24">
        <v>101.91</v>
      </c>
      <c r="AG7" s="24">
        <v>103.07</v>
      </c>
      <c r="AH7" s="24">
        <v>103.04</v>
      </c>
      <c r="AI7" s="24">
        <v>104.3</v>
      </c>
      <c r="AJ7" s="24">
        <v>581.80999999999995</v>
      </c>
      <c r="AK7" s="24">
        <v>513.65</v>
      </c>
      <c r="AL7" s="24">
        <v>369.18</v>
      </c>
      <c r="AM7" s="24">
        <v>217.69</v>
      </c>
      <c r="AN7" s="24">
        <v>50.73</v>
      </c>
      <c r="AO7" s="24">
        <v>139.02000000000001</v>
      </c>
      <c r="AP7" s="24">
        <v>132.04</v>
      </c>
      <c r="AQ7" s="24">
        <v>124.8</v>
      </c>
      <c r="AR7" s="24">
        <v>120.64</v>
      </c>
      <c r="AS7" s="24">
        <v>100.31</v>
      </c>
      <c r="AT7" s="24">
        <v>102.74</v>
      </c>
      <c r="AU7" s="24">
        <v>19.16</v>
      </c>
      <c r="AV7" s="24">
        <v>15.84</v>
      </c>
      <c r="AW7" s="24">
        <v>18.73</v>
      </c>
      <c r="AX7" s="24">
        <v>23.1</v>
      </c>
      <c r="AY7" s="24">
        <v>24.91</v>
      </c>
      <c r="AZ7" s="24">
        <v>29.13</v>
      </c>
      <c r="BA7" s="24">
        <v>35.69</v>
      </c>
      <c r="BB7" s="24">
        <v>35.42</v>
      </c>
      <c r="BC7" s="24">
        <v>39.82</v>
      </c>
      <c r="BD7" s="24">
        <v>41.03</v>
      </c>
      <c r="BE7" s="24">
        <v>47.19</v>
      </c>
      <c r="BF7" s="24">
        <v>2829.34</v>
      </c>
      <c r="BG7" s="24">
        <v>3058.05</v>
      </c>
      <c r="BH7" s="24">
        <v>2840.87</v>
      </c>
      <c r="BI7" s="24">
        <v>2806.99</v>
      </c>
      <c r="BJ7" s="24">
        <v>2707.02</v>
      </c>
      <c r="BK7" s="24">
        <v>867.83</v>
      </c>
      <c r="BL7" s="24">
        <v>791.76</v>
      </c>
      <c r="BM7" s="24">
        <v>718.49</v>
      </c>
      <c r="BN7" s="24">
        <v>743.31</v>
      </c>
      <c r="BO7" s="24">
        <v>796.8</v>
      </c>
      <c r="BP7" s="24">
        <v>798.1</v>
      </c>
      <c r="BQ7" s="24">
        <v>79.83</v>
      </c>
      <c r="BR7" s="24">
        <v>71.180000000000007</v>
      </c>
      <c r="BS7" s="24">
        <v>58.77</v>
      </c>
      <c r="BT7" s="24">
        <v>66.13</v>
      </c>
      <c r="BU7" s="24">
        <v>69.16</v>
      </c>
      <c r="BV7" s="24">
        <v>57.08</v>
      </c>
      <c r="BW7" s="24">
        <v>56.26</v>
      </c>
      <c r="BX7" s="24">
        <v>61.82</v>
      </c>
      <c r="BY7" s="24">
        <v>61.15</v>
      </c>
      <c r="BZ7" s="24">
        <v>58.41</v>
      </c>
      <c r="CA7" s="24">
        <v>54.51</v>
      </c>
      <c r="CB7" s="24">
        <v>180.55</v>
      </c>
      <c r="CC7" s="24">
        <v>209.74</v>
      </c>
      <c r="CD7" s="24">
        <v>269.61</v>
      </c>
      <c r="CE7" s="24">
        <v>241.65</v>
      </c>
      <c r="CF7" s="24">
        <v>233.63</v>
      </c>
      <c r="CG7" s="24">
        <v>274.99</v>
      </c>
      <c r="CH7" s="24">
        <v>282.08999999999997</v>
      </c>
      <c r="CI7" s="24">
        <v>246.9</v>
      </c>
      <c r="CJ7" s="24">
        <v>250.43</v>
      </c>
      <c r="CK7" s="24">
        <v>267.33999999999997</v>
      </c>
      <c r="CL7" s="24">
        <v>286.33</v>
      </c>
      <c r="CM7" s="24">
        <v>35.47</v>
      </c>
      <c r="CN7" s="24">
        <v>31.03</v>
      </c>
      <c r="CO7" s="24">
        <v>27.16</v>
      </c>
      <c r="CP7" s="24">
        <v>27.81</v>
      </c>
      <c r="CQ7" s="24">
        <v>26.57</v>
      </c>
      <c r="CR7" s="24">
        <v>54.83</v>
      </c>
      <c r="CS7" s="24">
        <v>66.53</v>
      </c>
      <c r="CT7" s="24">
        <v>52.9</v>
      </c>
      <c r="CU7" s="24">
        <v>52.63</v>
      </c>
      <c r="CV7" s="24">
        <v>52.34</v>
      </c>
      <c r="CW7" s="24">
        <v>49.92</v>
      </c>
      <c r="CX7" s="24">
        <v>70.86</v>
      </c>
      <c r="CY7" s="24">
        <v>71.14</v>
      </c>
      <c r="CZ7" s="24">
        <v>70.47</v>
      </c>
      <c r="DA7" s="24">
        <v>70.92</v>
      </c>
      <c r="DB7" s="24">
        <v>71.41</v>
      </c>
      <c r="DC7" s="24">
        <v>84.7</v>
      </c>
      <c r="DD7" s="24">
        <v>84.67</v>
      </c>
      <c r="DE7" s="24">
        <v>90.3</v>
      </c>
      <c r="DF7" s="24">
        <v>90.32</v>
      </c>
      <c r="DG7" s="24">
        <v>90.05</v>
      </c>
      <c r="DH7" s="24">
        <v>87.8</v>
      </c>
      <c r="DI7" s="24">
        <v>9.51</v>
      </c>
      <c r="DJ7" s="24">
        <v>12.45</v>
      </c>
      <c r="DK7" s="24">
        <v>15.22</v>
      </c>
      <c r="DL7" s="24">
        <v>17.920000000000002</v>
      </c>
      <c r="DM7" s="24">
        <v>20.47</v>
      </c>
      <c r="DN7" s="24">
        <v>20.34</v>
      </c>
      <c r="DO7" s="24">
        <v>21.85</v>
      </c>
      <c r="DP7" s="24">
        <v>28.79</v>
      </c>
      <c r="DQ7" s="24">
        <v>30.5</v>
      </c>
      <c r="DR7" s="24">
        <v>30.49</v>
      </c>
      <c r="DS7" s="24">
        <v>28.46</v>
      </c>
      <c r="DT7" s="24">
        <v>0</v>
      </c>
      <c r="DU7" s="24">
        <v>0</v>
      </c>
      <c r="DV7" s="24">
        <v>0</v>
      </c>
      <c r="DW7" s="24">
        <v>0</v>
      </c>
      <c r="DX7" s="24">
        <v>0</v>
      </c>
      <c r="DY7" s="24">
        <v>0</v>
      </c>
      <c r="DZ7" s="24">
        <v>0</v>
      </c>
      <c r="EA7" s="24">
        <v>0</v>
      </c>
      <c r="EB7" s="24">
        <v>0</v>
      </c>
      <c r="EC7" s="24">
        <v>0.05</v>
      </c>
      <c r="ED7" s="24">
        <v>0.03</v>
      </c>
      <c r="EE7" s="24">
        <v>0</v>
      </c>
      <c r="EF7" s="24">
        <v>0</v>
      </c>
      <c r="EG7" s="24">
        <v>0</v>
      </c>
      <c r="EH7" s="24">
        <v>0</v>
      </c>
      <c r="EI7" s="24">
        <v>0</v>
      </c>
      <c r="EJ7" s="24">
        <v>0.25</v>
      </c>
      <c r="EK7" s="24">
        <v>0.05</v>
      </c>
      <c r="EL7" s="24">
        <v>0.01</v>
      </c>
      <c r="EM7" s="24">
        <v>0.02</v>
      </c>
      <c r="EN7" s="24">
        <v>0.02</v>
      </c>
      <c r="EO7" s="24">
        <v>0.02</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110</v>
      </c>
      <c r="D13" t="s">
        <v>110</v>
      </c>
      <c r="E13" t="s">
        <v>110</v>
      </c>
      <c r="F13" t="s">
        <v>110</v>
      </c>
      <c r="G13" t="s">
        <v>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DS-PCE03018</cp:lastModifiedBy>
  <cp:lastPrinted>2026-01-19T00:29:22Z</cp:lastPrinted>
  <dcterms:created xsi:type="dcterms:W3CDTF">2025-12-23T06:16:40Z</dcterms:created>
  <dcterms:modified xsi:type="dcterms:W3CDTF">2026-01-19T00:29:37Z</dcterms:modified>
  <cp:category/>
</cp:coreProperties>
</file>